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ts.accenture.com/sites/CTTI417/Shared Documents/General/03-Eventhub/15-Gobierno/02-work/BLOQUE 2/Fichas/02-Entregable/"/>
    </mc:Choice>
  </mc:AlternateContent>
  <xr:revisionPtr revIDLastSave="926" documentId="8_{DF1F528B-F03E-4A91-A63F-B5E9DF4E9B0E}" xr6:coauthVersionLast="47" xr6:coauthVersionMax="47" xr10:uidLastSave="{67550194-3F48-4190-9D07-A1FA6F2F7AFE}"/>
  <bookViews>
    <workbookView xWindow="-120" yWindow="-120" windowWidth="38640" windowHeight="21120" activeTab="3" xr2:uid="{00000000-000D-0000-FFFF-FFFF00000000}"/>
  </bookViews>
  <sheets>
    <sheet name="README" sheetId="1" r:id="rId1"/>
    <sheet name="Datos_Iniciativa" sheetId="2" r:id="rId2"/>
    <sheet name="Solicitud_ClienteKafka" sheetId="3" r:id="rId3"/>
    <sheet name="Solicitud_Topic" sheetId="4" r:id="rId4"/>
    <sheet name="Solicitud_Schema" sheetId="5" r:id="rId5"/>
    <sheet name="Solicitud_Conector" sheetId="12" r:id="rId6"/>
    <sheet name="Solicitud_Permisos" sheetId="11" r:id="rId7"/>
    <sheet name="Solicitud_Replica" sheetId="15" r:id="rId8"/>
    <sheet name="Solicitud_StreamProcessing" sheetId="16" r:id="rId9"/>
    <sheet name="Soporte_Schema" sheetId="10" state="hidden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6" l="1"/>
  <c r="C7" i="16"/>
  <c r="C8" i="16"/>
  <c r="C9" i="16"/>
  <c r="C10" i="16"/>
  <c r="C11" i="16"/>
  <c r="C12" i="16"/>
  <c r="C13" i="16"/>
  <c r="C14" i="16"/>
  <c r="C15" i="16"/>
  <c r="C16" i="16"/>
  <c r="C17" i="16"/>
  <c r="C18" i="16"/>
  <c r="C19" i="16"/>
  <c r="C20" i="16"/>
  <c r="C21" i="16"/>
  <c r="C22" i="16"/>
  <c r="C23" i="16"/>
  <c r="C24" i="16"/>
  <c r="C25" i="16"/>
  <c r="C26" i="16"/>
  <c r="C27" i="16"/>
  <c r="C28" i="16"/>
  <c r="C29" i="16"/>
  <c r="C30" i="16"/>
  <c r="C31" i="16"/>
  <c r="C32" i="16"/>
  <c r="C33" i="16"/>
  <c r="C34" i="16"/>
  <c r="C35" i="16"/>
  <c r="C36" i="16"/>
  <c r="C37" i="16"/>
  <c r="C38" i="16"/>
  <c r="C39" i="16"/>
  <c r="C40" i="16"/>
  <c r="C41" i="16"/>
  <c r="C42" i="16"/>
  <c r="C43" i="16"/>
  <c r="C44" i="16"/>
  <c r="C45" i="16"/>
  <c r="C46" i="16"/>
  <c r="C47" i="16"/>
  <c r="C48" i="16"/>
  <c r="C49" i="16"/>
  <c r="C50" i="16"/>
  <c r="C51" i="16"/>
  <c r="C52" i="16"/>
  <c r="C53" i="16"/>
  <c r="C54" i="16"/>
  <c r="C55" i="16"/>
  <c r="C56" i="16"/>
  <c r="C57" i="16"/>
  <c r="C58" i="16"/>
  <c r="C59" i="16"/>
  <c r="C60" i="16"/>
  <c r="C61" i="16"/>
  <c r="C62" i="16"/>
  <c r="C63" i="16"/>
  <c r="C64" i="16"/>
  <c r="C65" i="16"/>
  <c r="C66" i="16"/>
  <c r="C67" i="16"/>
  <c r="C68" i="16"/>
  <c r="C69" i="16"/>
  <c r="C70" i="16"/>
  <c r="C71" i="16"/>
  <c r="C72" i="16"/>
  <c r="C73" i="16"/>
  <c r="C74" i="16"/>
  <c r="C75" i="16"/>
  <c r="C76" i="16"/>
  <c r="C77" i="16"/>
  <c r="C78" i="16"/>
  <c r="C79" i="16"/>
  <c r="C80" i="16"/>
  <c r="C81" i="16"/>
  <c r="C82" i="16"/>
  <c r="C83" i="16"/>
  <c r="C84" i="16"/>
  <c r="C5" i="16"/>
  <c r="D5" i="12"/>
  <c r="D6" i="12"/>
  <c r="D7" i="12"/>
  <c r="D8" i="12"/>
  <c r="D9" i="12"/>
  <c r="D10" i="12"/>
  <c r="D11" i="12"/>
  <c r="D12" i="12"/>
  <c r="D13" i="12"/>
  <c r="D14" i="12"/>
  <c r="D15" i="12"/>
  <c r="D16" i="12"/>
  <c r="D17" i="12"/>
  <c r="D18" i="12"/>
  <c r="D19" i="12"/>
  <c r="D20" i="12"/>
  <c r="D21" i="12"/>
  <c r="D22" i="12"/>
  <c r="D23" i="12"/>
  <c r="D24" i="12"/>
  <c r="D25" i="12"/>
  <c r="D26" i="12"/>
  <c r="D27" i="12"/>
  <c r="D28" i="12"/>
  <c r="D29" i="12"/>
  <c r="D30" i="12"/>
  <c r="D31" i="12"/>
  <c r="D32" i="12"/>
  <c r="D33" i="12"/>
  <c r="D34" i="12"/>
  <c r="D35" i="12"/>
  <c r="D36" i="12"/>
  <c r="D37" i="12"/>
  <c r="D38" i="12"/>
  <c r="D39" i="12"/>
  <c r="D40" i="12"/>
  <c r="D41" i="12"/>
  <c r="D42" i="12"/>
  <c r="D43" i="12"/>
  <c r="D44" i="12"/>
  <c r="D45" i="12"/>
  <c r="D46" i="12"/>
  <c r="D47" i="12"/>
  <c r="D48" i="12"/>
  <c r="D49" i="12"/>
  <c r="D50" i="12"/>
  <c r="D51" i="12"/>
  <c r="D52" i="12"/>
  <c r="D53" i="12"/>
  <c r="D54" i="12"/>
  <c r="D55" i="12"/>
  <c r="D56" i="12"/>
  <c r="D57" i="12"/>
  <c r="D58" i="12"/>
  <c r="D59" i="12"/>
  <c r="D60" i="12"/>
  <c r="D61" i="12"/>
  <c r="D62" i="12"/>
  <c r="D63" i="12"/>
  <c r="D64" i="12"/>
  <c r="D65" i="12"/>
  <c r="D66" i="12"/>
  <c r="D67" i="12"/>
  <c r="D68" i="12"/>
  <c r="D69" i="12"/>
  <c r="D70" i="12"/>
  <c r="D71" i="12"/>
  <c r="D72" i="12"/>
  <c r="D73" i="12"/>
  <c r="D74" i="12"/>
  <c r="D75" i="12"/>
  <c r="D76" i="12"/>
  <c r="D77" i="12"/>
  <c r="D78" i="12"/>
  <c r="D79" i="12"/>
  <c r="D80" i="12"/>
  <c r="D81" i="12"/>
  <c r="D82" i="12"/>
  <c r="D83" i="12"/>
  <c r="D84" i="12"/>
  <c r="G5" i="3"/>
  <c r="H5" i="12"/>
  <c r="K5" i="12" s="1"/>
  <c r="H6" i="12"/>
  <c r="H7" i="12"/>
  <c r="H8" i="12"/>
  <c r="H9" i="12"/>
  <c r="H10" i="12"/>
  <c r="H11" i="12"/>
  <c r="H12" i="12"/>
  <c r="K12" i="12" s="1"/>
  <c r="H13" i="12"/>
  <c r="K13" i="12" s="1"/>
  <c r="H14" i="12"/>
  <c r="K14" i="12" s="1"/>
  <c r="H15" i="12"/>
  <c r="K15" i="12" s="1"/>
  <c r="H16" i="12"/>
  <c r="K16" i="12" s="1"/>
  <c r="H17" i="12"/>
  <c r="K17" i="12" s="1"/>
  <c r="H18" i="12"/>
  <c r="K18" i="12" s="1"/>
  <c r="H19" i="12"/>
  <c r="K19" i="12" s="1"/>
  <c r="H20" i="12"/>
  <c r="K20" i="12" s="1"/>
  <c r="H21" i="12"/>
  <c r="K21" i="12" s="1"/>
  <c r="H22" i="12"/>
  <c r="K22" i="12" s="1"/>
  <c r="H23" i="12"/>
  <c r="K23" i="12" s="1"/>
  <c r="H24" i="12"/>
  <c r="K24" i="12" s="1"/>
  <c r="H25" i="12"/>
  <c r="K25" i="12" s="1"/>
  <c r="H26" i="12"/>
  <c r="K26" i="12" s="1"/>
  <c r="H27" i="12"/>
  <c r="K27" i="12" s="1"/>
  <c r="H28" i="12"/>
  <c r="K28" i="12" s="1"/>
  <c r="H29" i="12"/>
  <c r="K29" i="12" s="1"/>
  <c r="H30" i="12"/>
  <c r="K30" i="12" s="1"/>
  <c r="H31" i="12"/>
  <c r="K31" i="12" s="1"/>
  <c r="H32" i="12"/>
  <c r="K32" i="12" s="1"/>
  <c r="H33" i="12"/>
  <c r="K33" i="12" s="1"/>
  <c r="H34" i="12"/>
  <c r="K34" i="12" s="1"/>
  <c r="H35" i="12"/>
  <c r="K35" i="12" s="1"/>
  <c r="H36" i="12"/>
  <c r="K36" i="12" s="1"/>
  <c r="H37" i="12"/>
  <c r="K37" i="12" s="1"/>
  <c r="H38" i="12"/>
  <c r="K38" i="12" s="1"/>
  <c r="H39" i="12"/>
  <c r="K39" i="12" s="1"/>
  <c r="H40" i="12"/>
  <c r="K40" i="12" s="1"/>
  <c r="H41" i="12"/>
  <c r="K41" i="12" s="1"/>
  <c r="H42" i="12"/>
  <c r="K42" i="12" s="1"/>
  <c r="H43" i="12"/>
  <c r="K43" i="12" s="1"/>
  <c r="H44" i="12"/>
  <c r="K44" i="12" s="1"/>
  <c r="H45" i="12"/>
  <c r="K45" i="12" s="1"/>
  <c r="H46" i="12"/>
  <c r="K46" i="12" s="1"/>
  <c r="H47" i="12"/>
  <c r="K47" i="12" s="1"/>
  <c r="H48" i="12"/>
  <c r="K48" i="12" s="1"/>
  <c r="H49" i="12"/>
  <c r="K49" i="12" s="1"/>
  <c r="H50" i="12"/>
  <c r="K50" i="12" s="1"/>
  <c r="H51" i="12"/>
  <c r="K51" i="12" s="1"/>
  <c r="H52" i="12"/>
  <c r="K52" i="12" s="1"/>
  <c r="H53" i="12"/>
  <c r="K53" i="12" s="1"/>
  <c r="H54" i="12"/>
  <c r="K54" i="12" s="1"/>
  <c r="H55" i="12"/>
  <c r="K55" i="12" s="1"/>
  <c r="H56" i="12"/>
  <c r="K56" i="12" s="1"/>
  <c r="H57" i="12"/>
  <c r="K57" i="12" s="1"/>
  <c r="H58" i="12"/>
  <c r="K58" i="12" s="1"/>
  <c r="H59" i="12"/>
  <c r="K59" i="12" s="1"/>
  <c r="H60" i="12"/>
  <c r="K60" i="12" s="1"/>
  <c r="H61" i="12"/>
  <c r="K61" i="12" s="1"/>
  <c r="H62" i="12"/>
  <c r="K62" i="12" s="1"/>
  <c r="H63" i="12"/>
  <c r="K63" i="12" s="1"/>
  <c r="H64" i="12"/>
  <c r="K64" i="12" s="1"/>
  <c r="H65" i="12"/>
  <c r="K65" i="12" s="1"/>
  <c r="H66" i="12"/>
  <c r="K66" i="12" s="1"/>
  <c r="H67" i="12"/>
  <c r="K67" i="12" s="1"/>
  <c r="H68" i="12"/>
  <c r="K68" i="12" s="1"/>
  <c r="H69" i="12"/>
  <c r="K69" i="12" s="1"/>
  <c r="H70" i="12"/>
  <c r="K70" i="12" s="1"/>
  <c r="H71" i="12"/>
  <c r="K71" i="12" s="1"/>
  <c r="H72" i="12"/>
  <c r="K72" i="12" s="1"/>
  <c r="H73" i="12"/>
  <c r="K73" i="12" s="1"/>
  <c r="H74" i="12"/>
  <c r="K74" i="12" s="1"/>
  <c r="H75" i="12"/>
  <c r="K75" i="12" s="1"/>
  <c r="H76" i="12"/>
  <c r="K76" i="12" s="1"/>
  <c r="H77" i="12"/>
  <c r="K77" i="12" s="1"/>
  <c r="H78" i="12"/>
  <c r="K78" i="12" s="1"/>
  <c r="H79" i="12"/>
  <c r="K79" i="12" s="1"/>
  <c r="H80" i="12"/>
  <c r="K80" i="12" s="1"/>
  <c r="H81" i="12"/>
  <c r="K81" i="12" s="1"/>
  <c r="H82" i="12"/>
  <c r="K82" i="12" s="1"/>
  <c r="H83" i="12"/>
  <c r="K83" i="12" s="1"/>
  <c r="H84" i="12"/>
  <c r="K84" i="12" s="1"/>
  <c r="B5" i="12"/>
  <c r="B6" i="12"/>
  <c r="B7" i="12"/>
  <c r="B8" i="12"/>
  <c r="B9" i="12"/>
  <c r="B10" i="12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46" i="12"/>
  <c r="B47" i="12"/>
  <c r="B48" i="12"/>
  <c r="B49" i="12"/>
  <c r="B50" i="12"/>
  <c r="B51" i="12"/>
  <c r="B52" i="12"/>
  <c r="B53" i="12"/>
  <c r="B54" i="12"/>
  <c r="B55" i="12"/>
  <c r="B56" i="12"/>
  <c r="B57" i="12"/>
  <c r="B58" i="12"/>
  <c r="B59" i="12"/>
  <c r="B60" i="12"/>
  <c r="B61" i="12"/>
  <c r="B62" i="12"/>
  <c r="B63" i="12"/>
  <c r="B64" i="12"/>
  <c r="B65" i="12"/>
  <c r="B66" i="12"/>
  <c r="B67" i="12"/>
  <c r="B68" i="12"/>
  <c r="B69" i="12"/>
  <c r="B70" i="12"/>
  <c r="B71" i="12"/>
  <c r="B72" i="12"/>
  <c r="B73" i="12"/>
  <c r="B74" i="12"/>
  <c r="B75" i="12"/>
  <c r="B76" i="12"/>
  <c r="B77" i="12"/>
  <c r="B78" i="12"/>
  <c r="B79" i="12"/>
  <c r="B80" i="12"/>
  <c r="B81" i="12"/>
  <c r="B82" i="12"/>
  <c r="B83" i="12"/>
  <c r="B84" i="12"/>
  <c r="B5" i="3"/>
  <c r="J6" i="5" a="1"/>
  <c r="J6" i="5" s="1"/>
  <c r="J7" i="5" a="1"/>
  <c r="J7" i="5"/>
  <c r="J8" i="5" a="1"/>
  <c r="J8" i="5"/>
  <c r="J9" i="5" a="1"/>
  <c r="J9" i="5" s="1"/>
  <c r="J10" i="5" a="1"/>
  <c r="J10" i="5"/>
  <c r="J11" i="5" a="1"/>
  <c r="J11" i="5"/>
  <c r="J13" i="5" a="1"/>
  <c r="J13" i="5" s="1"/>
  <c r="J14" i="5" a="1"/>
  <c r="J14" i="5"/>
  <c r="J15" i="5" a="1"/>
  <c r="J15" i="5"/>
  <c r="J16" i="5" a="1"/>
  <c r="J16" i="5"/>
  <c r="J17" i="5" a="1"/>
  <c r="J17" i="5" s="1"/>
  <c r="J18" i="5" a="1"/>
  <c r="J18" i="5"/>
  <c r="J19" i="5" a="1"/>
  <c r="J19" i="5"/>
  <c r="J20" i="5" a="1"/>
  <c r="J20" i="5" s="1"/>
  <c r="J21" i="5" a="1"/>
  <c r="J21" i="5"/>
  <c r="J22" i="5" a="1"/>
  <c r="J22" i="5"/>
  <c r="J23" i="5" a="1"/>
  <c r="J23" i="5"/>
  <c r="J24" i="5" a="1"/>
  <c r="J24" i="5" s="1"/>
  <c r="J25" i="5" a="1"/>
  <c r="J25" i="5"/>
  <c r="J26" i="5" a="1"/>
  <c r="J26" i="5"/>
  <c r="J27" i="5" a="1"/>
  <c r="J27" i="5"/>
  <c r="J28" i="5" a="1"/>
  <c r="J28" i="5" s="1"/>
  <c r="J29" i="5" a="1"/>
  <c r="J29" i="5"/>
  <c r="J30" i="5" a="1"/>
  <c r="J30" i="5"/>
  <c r="J31" i="5" a="1"/>
  <c r="J31" i="5" s="1"/>
  <c r="J32" i="5" a="1"/>
  <c r="J32" i="5"/>
  <c r="J33" i="5" a="1"/>
  <c r="J33" i="5"/>
  <c r="J34" i="5" a="1"/>
  <c r="J34" i="5"/>
  <c r="J35" i="5" a="1"/>
  <c r="J35" i="5" s="1"/>
  <c r="J36" i="5" a="1"/>
  <c r="J36" i="5"/>
  <c r="J37" i="5" a="1"/>
  <c r="J37" i="5"/>
  <c r="J38" i="5" a="1"/>
  <c r="J38" i="5"/>
  <c r="J39" i="5" a="1"/>
  <c r="J39" i="5" s="1"/>
  <c r="J40" i="5" a="1"/>
  <c r="J40" i="5"/>
  <c r="J41" i="5" a="1"/>
  <c r="J41" i="5"/>
  <c r="J42" i="5" a="1"/>
  <c r="J42" i="5" s="1"/>
  <c r="J43" i="5" a="1"/>
  <c r="J43" i="5"/>
  <c r="J44" i="5" a="1"/>
  <c r="J44" i="5"/>
  <c r="J45" i="5" a="1"/>
  <c r="J45" i="5"/>
  <c r="J46" i="5" a="1"/>
  <c r="J46" i="5" s="1"/>
  <c r="J47" i="5" a="1"/>
  <c r="J47" i="5"/>
  <c r="J48" i="5" a="1"/>
  <c r="J48" i="5"/>
  <c r="J49" i="5" a="1"/>
  <c r="J49" i="5"/>
  <c r="J50" i="5" a="1"/>
  <c r="J50" i="5" s="1"/>
  <c r="J51" i="5" a="1"/>
  <c r="J51" i="5"/>
  <c r="J52" i="5" a="1"/>
  <c r="J52" i="5"/>
  <c r="J53" i="5" a="1"/>
  <c r="J53" i="5" s="1"/>
  <c r="J54" i="5" a="1"/>
  <c r="J54" i="5"/>
  <c r="J55" i="5" a="1"/>
  <c r="J55" i="5"/>
  <c r="J56" i="5" a="1"/>
  <c r="J56" i="5"/>
  <c r="J57" i="5" a="1"/>
  <c r="J57" i="5" s="1"/>
  <c r="J58" i="5" a="1"/>
  <c r="J58" i="5"/>
  <c r="J59" i="5" a="1"/>
  <c r="J59" i="5"/>
  <c r="J60" i="5" a="1"/>
  <c r="J60" i="5"/>
  <c r="J61" i="5" a="1"/>
  <c r="J61" i="5" s="1"/>
  <c r="J62" i="5" a="1"/>
  <c r="J62" i="5"/>
  <c r="J63" i="5" a="1"/>
  <c r="J63" i="5"/>
  <c r="J64" i="5" a="1"/>
  <c r="J64" i="5" s="1"/>
  <c r="J65" i="5" a="1"/>
  <c r="J65" i="5"/>
  <c r="J66" i="5" a="1"/>
  <c r="J66" i="5"/>
  <c r="J67" i="5" a="1"/>
  <c r="J67" i="5"/>
  <c r="J68" i="5" a="1"/>
  <c r="J68" i="5" s="1"/>
  <c r="J69" i="5" a="1"/>
  <c r="J69" i="5"/>
  <c r="J70" i="5" a="1"/>
  <c r="J70" i="5"/>
  <c r="J71" i="5" a="1"/>
  <c r="J71" i="5"/>
  <c r="J72" i="5" a="1"/>
  <c r="J72" i="5" s="1"/>
  <c r="J73" i="5" a="1"/>
  <c r="J73" i="5"/>
  <c r="J74" i="5" a="1"/>
  <c r="J74" i="5"/>
  <c r="J75" i="5" a="1"/>
  <c r="J75" i="5" s="1"/>
  <c r="J76" i="5" a="1"/>
  <c r="J76" i="5"/>
  <c r="J77" i="5" a="1"/>
  <c r="J77" i="5"/>
  <c r="J78" i="5" a="1"/>
  <c r="J78" i="5"/>
  <c r="J79" i="5" a="1"/>
  <c r="J79" i="5" s="1"/>
  <c r="J80" i="5" a="1"/>
  <c r="J80" i="5"/>
  <c r="J81" i="5" a="1"/>
  <c r="J81" i="5"/>
  <c r="J82" i="5" a="1"/>
  <c r="J82" i="5" s="1"/>
  <c r="J83" i="5" a="1"/>
  <c r="J83" i="5" s="1"/>
  <c r="J84" i="5" a="1"/>
  <c r="J84" i="5"/>
  <c r="J5" i="5" a="1"/>
  <c r="J5" i="5"/>
  <c r="H6" i="4" l="1"/>
  <c r="J6" i="4" s="1" a="1"/>
  <c r="J6" i="4" s="1"/>
  <c r="H7" i="4"/>
  <c r="J7" i="4" s="1" a="1"/>
  <c r="J7" i="4" s="1"/>
  <c r="H8" i="4"/>
  <c r="J8" i="4" s="1" a="1"/>
  <c r="J8" i="4" s="1"/>
  <c r="H9" i="4"/>
  <c r="J9" i="4" s="1" a="1"/>
  <c r="J9" i="4" s="1"/>
  <c r="H10" i="4"/>
  <c r="J10" i="4" s="1" a="1"/>
  <c r="J10" i="4" s="1"/>
  <c r="H11" i="4"/>
  <c r="J11" i="4" s="1" a="1"/>
  <c r="J11" i="4" s="1"/>
  <c r="H12" i="4"/>
  <c r="J12" i="4" s="1" a="1"/>
  <c r="J12" i="4" s="1"/>
  <c r="H13" i="4"/>
  <c r="J13" i="4" s="1" a="1"/>
  <c r="J13" i="4" s="1"/>
  <c r="H14" i="4"/>
  <c r="J14" i="4" s="1" a="1"/>
  <c r="J14" i="4" s="1"/>
  <c r="H15" i="4"/>
  <c r="J15" i="4" s="1" a="1"/>
  <c r="J15" i="4" s="1"/>
  <c r="H16" i="4"/>
  <c r="J16" i="4" s="1" a="1"/>
  <c r="J16" i="4" s="1"/>
  <c r="H17" i="4"/>
  <c r="J17" i="4" s="1" a="1"/>
  <c r="J17" i="4" s="1"/>
  <c r="H18" i="4"/>
  <c r="J18" i="4" s="1" a="1"/>
  <c r="J18" i="4" s="1"/>
  <c r="H19" i="4"/>
  <c r="J19" i="4" s="1" a="1"/>
  <c r="J19" i="4" s="1"/>
  <c r="H20" i="4"/>
  <c r="J20" i="4" s="1" a="1"/>
  <c r="J20" i="4" s="1"/>
  <c r="H21" i="4"/>
  <c r="J21" i="4" s="1" a="1"/>
  <c r="J21" i="4" s="1"/>
  <c r="H22" i="4"/>
  <c r="J22" i="4" s="1" a="1"/>
  <c r="J22" i="4" s="1"/>
  <c r="H23" i="4"/>
  <c r="J23" i="4" s="1" a="1"/>
  <c r="J23" i="4" s="1"/>
  <c r="H24" i="4"/>
  <c r="J24" i="4" s="1" a="1"/>
  <c r="J24" i="4" s="1"/>
  <c r="H25" i="4"/>
  <c r="J25" i="4" s="1" a="1"/>
  <c r="J25" i="4" s="1"/>
  <c r="H26" i="4"/>
  <c r="J26" i="4" s="1" a="1"/>
  <c r="J26" i="4" s="1"/>
  <c r="H27" i="4"/>
  <c r="J27" i="4" s="1" a="1"/>
  <c r="J27" i="4" s="1"/>
  <c r="H28" i="4"/>
  <c r="J28" i="4" s="1" a="1"/>
  <c r="J28" i="4" s="1"/>
  <c r="H29" i="4"/>
  <c r="J29" i="4" s="1" a="1"/>
  <c r="J29" i="4" s="1"/>
  <c r="H30" i="4"/>
  <c r="J30" i="4" s="1" a="1"/>
  <c r="J30" i="4" s="1"/>
  <c r="H31" i="4"/>
  <c r="J31" i="4" s="1" a="1"/>
  <c r="J31" i="4" s="1"/>
  <c r="H32" i="4"/>
  <c r="J32" i="4" s="1" a="1"/>
  <c r="J32" i="4" s="1"/>
  <c r="H33" i="4"/>
  <c r="J33" i="4" s="1" a="1"/>
  <c r="J33" i="4" s="1"/>
  <c r="H34" i="4"/>
  <c r="J34" i="4" s="1" a="1"/>
  <c r="J34" i="4" s="1"/>
  <c r="H35" i="4"/>
  <c r="J35" i="4" s="1" a="1"/>
  <c r="J35" i="4" s="1"/>
  <c r="H36" i="4"/>
  <c r="J36" i="4" s="1" a="1"/>
  <c r="J36" i="4" s="1"/>
  <c r="H37" i="4"/>
  <c r="J37" i="4" s="1" a="1"/>
  <c r="J37" i="4" s="1"/>
  <c r="H38" i="4"/>
  <c r="J38" i="4" s="1" a="1"/>
  <c r="J38" i="4" s="1"/>
  <c r="H39" i="4"/>
  <c r="J39" i="4" s="1" a="1"/>
  <c r="J39" i="4" s="1"/>
  <c r="H40" i="4"/>
  <c r="J40" i="4" s="1" a="1"/>
  <c r="J40" i="4" s="1"/>
  <c r="H41" i="4"/>
  <c r="J41" i="4" s="1" a="1"/>
  <c r="J41" i="4" s="1"/>
  <c r="H42" i="4"/>
  <c r="J42" i="4" s="1" a="1"/>
  <c r="J42" i="4" s="1"/>
  <c r="H43" i="4"/>
  <c r="J43" i="4" s="1" a="1"/>
  <c r="J43" i="4" s="1"/>
  <c r="H44" i="4"/>
  <c r="J44" i="4" s="1" a="1"/>
  <c r="J44" i="4" s="1"/>
  <c r="H45" i="4"/>
  <c r="J45" i="4" s="1" a="1"/>
  <c r="J45" i="4" s="1"/>
  <c r="H46" i="4"/>
  <c r="J46" i="4" s="1" a="1"/>
  <c r="J46" i="4" s="1"/>
  <c r="H47" i="4"/>
  <c r="J47" i="4" s="1" a="1"/>
  <c r="J47" i="4" s="1"/>
  <c r="H48" i="4"/>
  <c r="J48" i="4" s="1" a="1"/>
  <c r="J48" i="4" s="1"/>
  <c r="H49" i="4"/>
  <c r="J49" i="4" s="1" a="1"/>
  <c r="J49" i="4" s="1"/>
  <c r="H50" i="4"/>
  <c r="J50" i="4" s="1" a="1"/>
  <c r="J50" i="4" s="1"/>
  <c r="H51" i="4"/>
  <c r="J51" i="4" s="1" a="1"/>
  <c r="J51" i="4" s="1"/>
  <c r="H52" i="4"/>
  <c r="J52" i="4" s="1" a="1"/>
  <c r="J52" i="4" s="1"/>
  <c r="H53" i="4"/>
  <c r="J53" i="4" s="1" a="1"/>
  <c r="J53" i="4" s="1"/>
  <c r="H54" i="4"/>
  <c r="J54" i="4" s="1" a="1"/>
  <c r="J54" i="4" s="1"/>
  <c r="H55" i="4"/>
  <c r="J55" i="4" s="1" a="1"/>
  <c r="J55" i="4" s="1"/>
  <c r="H56" i="4"/>
  <c r="J56" i="4" s="1" a="1"/>
  <c r="J56" i="4" s="1"/>
  <c r="H57" i="4"/>
  <c r="J57" i="4" s="1" a="1"/>
  <c r="J57" i="4" s="1"/>
  <c r="H58" i="4"/>
  <c r="J58" i="4" s="1" a="1"/>
  <c r="J58" i="4" s="1"/>
  <c r="H59" i="4"/>
  <c r="J59" i="4" s="1" a="1"/>
  <c r="J59" i="4" s="1"/>
  <c r="H60" i="4"/>
  <c r="J60" i="4" s="1" a="1"/>
  <c r="J60" i="4" s="1"/>
  <c r="H61" i="4"/>
  <c r="J61" i="4" s="1" a="1"/>
  <c r="J61" i="4" s="1"/>
  <c r="H62" i="4"/>
  <c r="J62" i="4" s="1" a="1"/>
  <c r="J62" i="4" s="1"/>
  <c r="H63" i="4"/>
  <c r="J63" i="4" s="1" a="1"/>
  <c r="J63" i="4" s="1"/>
  <c r="H64" i="4"/>
  <c r="J64" i="4" s="1" a="1"/>
  <c r="J64" i="4" s="1"/>
  <c r="H65" i="4"/>
  <c r="J65" i="4" s="1" a="1"/>
  <c r="J65" i="4" s="1"/>
  <c r="H66" i="4"/>
  <c r="J66" i="4" s="1" a="1"/>
  <c r="J66" i="4" s="1"/>
  <c r="H67" i="4"/>
  <c r="J67" i="4" s="1" a="1"/>
  <c r="J67" i="4" s="1"/>
  <c r="H68" i="4"/>
  <c r="J68" i="4" s="1" a="1"/>
  <c r="J68" i="4" s="1"/>
  <c r="H69" i="4"/>
  <c r="J69" i="4" s="1" a="1"/>
  <c r="J69" i="4" s="1"/>
  <c r="H70" i="4"/>
  <c r="J70" i="4" s="1" a="1"/>
  <c r="J70" i="4" s="1"/>
  <c r="H71" i="4"/>
  <c r="J71" i="4" s="1" a="1"/>
  <c r="J71" i="4" s="1"/>
  <c r="H72" i="4"/>
  <c r="J72" i="4" s="1" a="1"/>
  <c r="J72" i="4" s="1"/>
  <c r="H73" i="4"/>
  <c r="J73" i="4" s="1" a="1"/>
  <c r="J73" i="4" s="1"/>
  <c r="H74" i="4"/>
  <c r="J74" i="4" s="1" a="1"/>
  <c r="J74" i="4" s="1"/>
  <c r="H75" i="4"/>
  <c r="J75" i="4" s="1" a="1"/>
  <c r="J75" i="4" s="1"/>
  <c r="H76" i="4"/>
  <c r="J76" i="4" s="1" a="1"/>
  <c r="J76" i="4" s="1"/>
  <c r="H77" i="4"/>
  <c r="J77" i="4" s="1" a="1"/>
  <c r="J77" i="4" s="1"/>
  <c r="H78" i="4"/>
  <c r="J78" i="4" s="1" a="1"/>
  <c r="J78" i="4" s="1"/>
  <c r="H79" i="4"/>
  <c r="J79" i="4" s="1" a="1"/>
  <c r="J79" i="4" s="1"/>
  <c r="H80" i="4"/>
  <c r="J80" i="4" s="1" a="1"/>
  <c r="J80" i="4" s="1"/>
  <c r="H81" i="4"/>
  <c r="J81" i="4" s="1" a="1"/>
  <c r="J81" i="4" s="1"/>
  <c r="H82" i="4"/>
  <c r="J82" i="4" s="1" a="1"/>
  <c r="J82" i="4" s="1"/>
  <c r="H83" i="4"/>
  <c r="J83" i="4" s="1" a="1"/>
  <c r="J83" i="4" s="1"/>
  <c r="H84" i="4"/>
  <c r="J84" i="4" s="1" a="1"/>
  <c r="J84" i="4" s="1"/>
  <c r="C6" i="4"/>
  <c r="D6" i="4"/>
  <c r="C7" i="4"/>
  <c r="D7" i="4"/>
  <c r="C8" i="4"/>
  <c r="D8" i="4"/>
  <c r="C9" i="4"/>
  <c r="D9" i="4"/>
  <c r="C10" i="4"/>
  <c r="D10" i="4"/>
  <c r="C11" i="4"/>
  <c r="D11" i="4"/>
  <c r="C12" i="4"/>
  <c r="D12" i="4"/>
  <c r="C13" i="4"/>
  <c r="D13" i="4"/>
  <c r="C14" i="4"/>
  <c r="D14" i="4"/>
  <c r="C15" i="4"/>
  <c r="D15" i="4"/>
  <c r="C16" i="4"/>
  <c r="D16" i="4"/>
  <c r="C17" i="4"/>
  <c r="D17" i="4"/>
  <c r="C18" i="4"/>
  <c r="D18" i="4"/>
  <c r="C19" i="4"/>
  <c r="D19" i="4"/>
  <c r="C20" i="4"/>
  <c r="D20" i="4"/>
  <c r="C21" i="4"/>
  <c r="D21" i="4"/>
  <c r="C22" i="4"/>
  <c r="D22" i="4"/>
  <c r="C23" i="4"/>
  <c r="D23" i="4"/>
  <c r="C24" i="4"/>
  <c r="D24" i="4"/>
  <c r="C25" i="4"/>
  <c r="D25" i="4"/>
  <c r="C26" i="4"/>
  <c r="D26" i="4"/>
  <c r="C27" i="4"/>
  <c r="D27" i="4"/>
  <c r="C28" i="4"/>
  <c r="D28" i="4"/>
  <c r="C29" i="4"/>
  <c r="D29" i="4"/>
  <c r="C30" i="4"/>
  <c r="D30" i="4"/>
  <c r="C31" i="4"/>
  <c r="D31" i="4"/>
  <c r="C32" i="4"/>
  <c r="D32" i="4"/>
  <c r="C33" i="4"/>
  <c r="D33" i="4"/>
  <c r="C34" i="4"/>
  <c r="D34" i="4"/>
  <c r="C35" i="4"/>
  <c r="D35" i="4"/>
  <c r="C36" i="4"/>
  <c r="D36" i="4"/>
  <c r="C37" i="4"/>
  <c r="D37" i="4"/>
  <c r="C38" i="4"/>
  <c r="D38" i="4"/>
  <c r="C39" i="4"/>
  <c r="D39" i="4"/>
  <c r="C40" i="4"/>
  <c r="D40" i="4"/>
  <c r="C41" i="4"/>
  <c r="D41" i="4"/>
  <c r="C42" i="4"/>
  <c r="D42" i="4"/>
  <c r="C43" i="4"/>
  <c r="D43" i="4"/>
  <c r="C44" i="4"/>
  <c r="D44" i="4"/>
  <c r="C45" i="4"/>
  <c r="D45" i="4"/>
  <c r="C46" i="4"/>
  <c r="D46" i="4"/>
  <c r="C47" i="4"/>
  <c r="D47" i="4"/>
  <c r="C48" i="4"/>
  <c r="D48" i="4"/>
  <c r="C49" i="4"/>
  <c r="D49" i="4"/>
  <c r="C50" i="4"/>
  <c r="D50" i="4"/>
  <c r="C51" i="4"/>
  <c r="D51" i="4"/>
  <c r="C52" i="4"/>
  <c r="D52" i="4"/>
  <c r="C53" i="4"/>
  <c r="D53" i="4"/>
  <c r="C54" i="4"/>
  <c r="D54" i="4"/>
  <c r="C55" i="4"/>
  <c r="D55" i="4"/>
  <c r="C56" i="4"/>
  <c r="D56" i="4"/>
  <c r="C57" i="4"/>
  <c r="D57" i="4"/>
  <c r="C58" i="4"/>
  <c r="D58" i="4"/>
  <c r="C59" i="4"/>
  <c r="D59" i="4"/>
  <c r="C60" i="4"/>
  <c r="D60" i="4"/>
  <c r="C61" i="4"/>
  <c r="D61" i="4"/>
  <c r="C62" i="4"/>
  <c r="D62" i="4"/>
  <c r="C63" i="4"/>
  <c r="D63" i="4"/>
  <c r="C64" i="4"/>
  <c r="D64" i="4"/>
  <c r="C65" i="4"/>
  <c r="D65" i="4"/>
  <c r="C66" i="4"/>
  <c r="D66" i="4"/>
  <c r="C67" i="4"/>
  <c r="D67" i="4"/>
  <c r="C68" i="4"/>
  <c r="D68" i="4"/>
  <c r="C69" i="4"/>
  <c r="D69" i="4"/>
  <c r="C70" i="4"/>
  <c r="D70" i="4"/>
  <c r="C71" i="4"/>
  <c r="D71" i="4"/>
  <c r="C72" i="4"/>
  <c r="D72" i="4"/>
  <c r="C73" i="4"/>
  <c r="D73" i="4"/>
  <c r="C74" i="4"/>
  <c r="D74" i="4"/>
  <c r="C75" i="4"/>
  <c r="D75" i="4"/>
  <c r="C76" i="4"/>
  <c r="D76" i="4"/>
  <c r="C77" i="4"/>
  <c r="D77" i="4"/>
  <c r="C78" i="4"/>
  <c r="D78" i="4"/>
  <c r="C79" i="4"/>
  <c r="D79" i="4"/>
  <c r="C80" i="4"/>
  <c r="D80" i="4"/>
  <c r="C81" i="4"/>
  <c r="D81" i="4"/>
  <c r="C82" i="4"/>
  <c r="D82" i="4"/>
  <c r="C83" i="4"/>
  <c r="D83" i="4"/>
  <c r="C84" i="4"/>
  <c r="D84" i="4"/>
  <c r="S9" i="10" a="1"/>
  <c r="S9" i="10" s="1"/>
  <c r="F15" i="10" s="1" a="1"/>
  <c r="F15" i="10" s="1"/>
  <c r="S8" i="10" a="1"/>
  <c r="S8" i="10" s="1"/>
  <c r="E15" i="10" s="1" a="1"/>
  <c r="E15" i="10" s="1"/>
  <c r="S7" i="10" a="1"/>
  <c r="S7" i="10" s="1"/>
  <c r="D15" i="10" s="1" a="1"/>
  <c r="D15" i="10" s="1"/>
  <c r="P6" i="5"/>
  <c r="P7" i="5"/>
  <c r="P8" i="5"/>
  <c r="P9" i="5"/>
  <c r="P10" i="5"/>
  <c r="P11" i="5"/>
  <c r="P12" i="5"/>
  <c r="P13" i="5"/>
  <c r="P14" i="5"/>
  <c r="P15" i="5"/>
  <c r="P16" i="5"/>
  <c r="P17" i="5"/>
  <c r="P18" i="5"/>
  <c r="P19" i="5"/>
  <c r="P20" i="5"/>
  <c r="P21" i="5"/>
  <c r="P22" i="5"/>
  <c r="P23" i="5"/>
  <c r="P24" i="5"/>
  <c r="P25" i="5"/>
  <c r="P26" i="5"/>
  <c r="P27" i="5"/>
  <c r="P28" i="5"/>
  <c r="P29" i="5"/>
  <c r="P30" i="5"/>
  <c r="P31" i="5"/>
  <c r="P32" i="5"/>
  <c r="P33" i="5"/>
  <c r="P34" i="5"/>
  <c r="P35" i="5"/>
  <c r="P36" i="5"/>
  <c r="P37" i="5"/>
  <c r="P38" i="5"/>
  <c r="P39" i="5"/>
  <c r="P40" i="5"/>
  <c r="P41" i="5"/>
  <c r="P42" i="5"/>
  <c r="P43" i="5"/>
  <c r="P44" i="5"/>
  <c r="P45" i="5"/>
  <c r="P46" i="5"/>
  <c r="P47" i="5"/>
  <c r="P48" i="5"/>
  <c r="P49" i="5"/>
  <c r="P50" i="5"/>
  <c r="P51" i="5"/>
  <c r="P52" i="5"/>
  <c r="P53" i="5"/>
  <c r="P54" i="5"/>
  <c r="P55" i="5"/>
  <c r="P56" i="5"/>
  <c r="P57" i="5"/>
  <c r="P58" i="5"/>
  <c r="P59" i="5"/>
  <c r="P60" i="5"/>
  <c r="P61" i="5"/>
  <c r="P62" i="5"/>
  <c r="P63" i="5"/>
  <c r="P64" i="5"/>
  <c r="P65" i="5"/>
  <c r="P66" i="5"/>
  <c r="P67" i="5"/>
  <c r="P68" i="5"/>
  <c r="P69" i="5"/>
  <c r="P70" i="5"/>
  <c r="P71" i="5"/>
  <c r="P72" i="5"/>
  <c r="P73" i="5"/>
  <c r="P74" i="5"/>
  <c r="P75" i="5"/>
  <c r="P76" i="5"/>
  <c r="P77" i="5"/>
  <c r="P78" i="5"/>
  <c r="P79" i="5"/>
  <c r="P80" i="5"/>
  <c r="P81" i="5"/>
  <c r="P82" i="5"/>
  <c r="P83" i="5"/>
  <c r="P84" i="5"/>
  <c r="O5" i="5" a="1"/>
  <c r="O5" i="5" s="1"/>
  <c r="O6" i="5" a="1"/>
  <c r="O6" i="5" s="1"/>
  <c r="O7" i="5" a="1"/>
  <c r="O7" i="5" s="1"/>
  <c r="O8" i="5" a="1"/>
  <c r="O8" i="5" s="1"/>
  <c r="O9" i="5" a="1"/>
  <c r="O9" i="5" s="1"/>
  <c r="O10" i="5" a="1"/>
  <c r="O10" i="5" s="1"/>
  <c r="O11" i="5" a="1"/>
  <c r="O11" i="5" s="1"/>
  <c r="O12" i="5" a="1"/>
  <c r="O12" i="5"/>
  <c r="O13" i="5" a="1"/>
  <c r="O13" i="5" s="1"/>
  <c r="O14" i="5" a="1"/>
  <c r="O14" i="5" s="1"/>
  <c r="O15" i="5" a="1"/>
  <c r="O15" i="5"/>
  <c r="O16" i="5" a="1"/>
  <c r="O16" i="5"/>
  <c r="O17" i="5" a="1"/>
  <c r="O17" i="5"/>
  <c r="O18" i="5" a="1"/>
  <c r="O18" i="5" s="1"/>
  <c r="O19" i="5" a="1"/>
  <c r="O19" i="5" s="1"/>
  <c r="O20" i="5" a="1"/>
  <c r="O20" i="5" s="1"/>
  <c r="O21" i="5" a="1"/>
  <c r="O21" i="5" s="1"/>
  <c r="O22" i="5" a="1"/>
  <c r="O22" i="5"/>
  <c r="O23" i="5" a="1"/>
  <c r="O23" i="5" s="1"/>
  <c r="O24" i="5" a="1"/>
  <c r="O24" i="5"/>
  <c r="O25" i="5" a="1"/>
  <c r="O25" i="5"/>
  <c r="O26" i="5" a="1"/>
  <c r="O26" i="5" s="1"/>
  <c r="O27" i="5" a="1"/>
  <c r="O27" i="5"/>
  <c r="O28" i="5" a="1"/>
  <c r="O28" i="5"/>
  <c r="O29" i="5" a="1"/>
  <c r="O29" i="5" s="1"/>
  <c r="O30" i="5" a="1"/>
  <c r="O30" i="5" s="1"/>
  <c r="O31" i="5" a="1"/>
  <c r="O31" i="5"/>
  <c r="O32" i="5" a="1"/>
  <c r="O32" i="5" s="1"/>
  <c r="O33" i="5" a="1"/>
  <c r="O33" i="5" s="1"/>
  <c r="O34" i="5" a="1"/>
  <c r="O34" i="5" s="1"/>
  <c r="O35" i="5" a="1"/>
  <c r="O35" i="5" s="1"/>
  <c r="O36" i="5" a="1"/>
  <c r="O36" i="5" s="1"/>
  <c r="O37" i="5" a="1"/>
  <c r="O37" i="5"/>
  <c r="O38" i="5" a="1"/>
  <c r="O38" i="5" s="1"/>
  <c r="O39" i="5" a="1"/>
  <c r="O39" i="5"/>
  <c r="O40" i="5" a="1"/>
  <c r="O40" i="5" s="1"/>
  <c r="O41" i="5" a="1"/>
  <c r="O41" i="5" s="1"/>
  <c r="O42" i="5" a="1"/>
  <c r="O42" i="5"/>
  <c r="O43" i="5" a="1"/>
  <c r="O43" i="5" s="1"/>
  <c r="O44" i="5" a="1"/>
  <c r="O44" i="5" s="1"/>
  <c r="O45" i="5" a="1"/>
  <c r="O45" i="5"/>
  <c r="O46" i="5" a="1"/>
  <c r="O46" i="5"/>
  <c r="O47" i="5" a="1"/>
  <c r="O47" i="5" s="1"/>
  <c r="O48" i="5" a="1"/>
  <c r="O48" i="5"/>
  <c r="O49" i="5" a="1"/>
  <c r="O49" i="5" s="1"/>
  <c r="O50" i="5" a="1"/>
  <c r="O50" i="5"/>
  <c r="O51" i="5" a="1"/>
  <c r="O51" i="5" s="1"/>
  <c r="O52" i="5" a="1"/>
  <c r="O52" i="5" s="1"/>
  <c r="O53" i="5" a="1"/>
  <c r="O53" i="5" s="1"/>
  <c r="O54" i="5" a="1"/>
  <c r="O54" i="5" s="1"/>
  <c r="O55" i="5" a="1"/>
  <c r="O55" i="5"/>
  <c r="O56" i="5" a="1"/>
  <c r="O56" i="5"/>
  <c r="O57" i="5" a="1"/>
  <c r="O57" i="5"/>
  <c r="O58" i="5" a="1"/>
  <c r="O58" i="5" s="1"/>
  <c r="O59" i="5" a="1"/>
  <c r="O59" i="5" s="1"/>
  <c r="O60" i="5" a="1"/>
  <c r="O60" i="5" s="1"/>
  <c r="O61" i="5" a="1"/>
  <c r="O61" i="5" s="1"/>
  <c r="O62" i="5" a="1"/>
  <c r="O62" i="5" s="1"/>
  <c r="O63" i="5" a="1"/>
  <c r="O63" i="5" s="1"/>
  <c r="O64" i="5" a="1"/>
  <c r="O64" i="5" s="1"/>
  <c r="O65" i="5" a="1"/>
  <c r="O65" i="5" s="1"/>
  <c r="O66" i="5" a="1"/>
  <c r="O66" i="5"/>
  <c r="O67" i="5" a="1"/>
  <c r="O67" i="5" s="1"/>
  <c r="O68" i="5" a="1"/>
  <c r="O68" i="5"/>
  <c r="O69" i="5" a="1"/>
  <c r="O69" i="5"/>
  <c r="O70" i="5" a="1"/>
  <c r="O70" i="5" s="1"/>
  <c r="O71" i="5" a="1"/>
  <c r="O71" i="5"/>
  <c r="O72" i="5" a="1"/>
  <c r="O72" i="5"/>
  <c r="O73" i="5" a="1"/>
  <c r="O73" i="5" s="1"/>
  <c r="O74" i="5" a="1"/>
  <c r="O74" i="5" s="1"/>
  <c r="O75" i="5" a="1"/>
  <c r="O75" i="5"/>
  <c r="O76" i="5" a="1"/>
  <c r="O76" i="5" s="1"/>
  <c r="O77" i="5" a="1"/>
  <c r="O77" i="5" s="1"/>
  <c r="O78" i="5" a="1"/>
  <c r="O78" i="5"/>
  <c r="O79" i="5" a="1"/>
  <c r="O79" i="5"/>
  <c r="O80" i="5" a="1"/>
  <c r="O80" i="5" s="1"/>
  <c r="O81" i="5" a="1"/>
  <c r="O81" i="5"/>
  <c r="O82" i="5" a="1"/>
  <c r="O82" i="5"/>
  <c r="O83" i="5" a="1"/>
  <c r="O83" i="5" s="1"/>
  <c r="O84" i="5" a="1"/>
  <c r="O84" i="5" s="1"/>
  <c r="N5" i="5" a="1"/>
  <c r="N5" i="5" s="1"/>
  <c r="P5" i="5" s="1"/>
  <c r="N6" i="5" a="1"/>
  <c r="N6" i="5" s="1"/>
  <c r="N7" i="5" a="1"/>
  <c r="N7" i="5" s="1"/>
  <c r="N8" i="5" a="1"/>
  <c r="N8" i="5" s="1"/>
  <c r="N9" i="5" a="1"/>
  <c r="N9" i="5" s="1"/>
  <c r="N10" i="5" a="1"/>
  <c r="N10" i="5" s="1"/>
  <c r="N11" i="5" a="1"/>
  <c r="N11" i="5" s="1"/>
  <c r="N12" i="5" a="1"/>
  <c r="N12" i="5" s="1"/>
  <c r="N13" i="5" a="1"/>
  <c r="N13" i="5"/>
  <c r="N14" i="5" a="1"/>
  <c r="N14" i="5"/>
  <c r="N15" i="5" a="1"/>
  <c r="N15" i="5" s="1"/>
  <c r="N16" i="5" a="1"/>
  <c r="N16" i="5"/>
  <c r="N17" i="5" a="1"/>
  <c r="N17" i="5"/>
  <c r="N18" i="5" a="1"/>
  <c r="N18" i="5" s="1"/>
  <c r="N19" i="5" a="1"/>
  <c r="N19" i="5" s="1"/>
  <c r="N20" i="5" a="1"/>
  <c r="N20" i="5" s="1"/>
  <c r="N21" i="5" a="1"/>
  <c r="N21" i="5"/>
  <c r="N22" i="5" a="1"/>
  <c r="N22" i="5" s="1"/>
  <c r="N23" i="5" a="1"/>
  <c r="N23" i="5" s="1"/>
  <c r="N24" i="5" a="1"/>
  <c r="N24" i="5"/>
  <c r="N25" i="5" a="1"/>
  <c r="N25" i="5" s="1"/>
  <c r="N26" i="5" a="1"/>
  <c r="N26" i="5"/>
  <c r="N27" i="5" a="1"/>
  <c r="N27" i="5"/>
  <c r="N28" i="5" a="1"/>
  <c r="N28" i="5"/>
  <c r="N29" i="5" a="1"/>
  <c r="N29" i="5" s="1"/>
  <c r="N30" i="5" a="1"/>
  <c r="N30" i="5" s="1"/>
  <c r="N31" i="5" a="1"/>
  <c r="N31" i="5" s="1"/>
  <c r="N32" i="5" a="1"/>
  <c r="N32" i="5" s="1"/>
  <c r="N33" i="5" a="1"/>
  <c r="N33" i="5" s="1"/>
  <c r="N34" i="5" a="1"/>
  <c r="N34" i="5" s="1"/>
  <c r="N35" i="5" a="1"/>
  <c r="N35" i="5"/>
  <c r="N36" i="5" a="1"/>
  <c r="N36" i="5" s="1"/>
  <c r="N37" i="5" a="1"/>
  <c r="N37" i="5" s="1"/>
  <c r="N38" i="5" a="1"/>
  <c r="N38" i="5"/>
  <c r="N39" i="5" a="1"/>
  <c r="N39" i="5" s="1"/>
  <c r="N40" i="5" a="1"/>
  <c r="N40" i="5"/>
  <c r="N41" i="5" a="1"/>
  <c r="N41" i="5" s="1"/>
  <c r="N42" i="5" a="1"/>
  <c r="N42" i="5" s="1"/>
  <c r="N43" i="5" a="1"/>
  <c r="N43" i="5"/>
  <c r="N44" i="5" a="1"/>
  <c r="N44" i="5" s="1"/>
  <c r="N45" i="5" a="1"/>
  <c r="N45" i="5" s="1"/>
  <c r="N46" i="5" a="1"/>
  <c r="N46" i="5"/>
  <c r="N47" i="5" a="1"/>
  <c r="N47" i="5"/>
  <c r="N48" i="5" a="1"/>
  <c r="N48" i="5"/>
  <c r="N49" i="5" a="1"/>
  <c r="N49" i="5" s="1"/>
  <c r="N50" i="5" a="1"/>
  <c r="N50" i="5" s="1"/>
  <c r="N51" i="5" a="1"/>
  <c r="N51" i="5" s="1"/>
  <c r="N52" i="5" a="1"/>
  <c r="N52" i="5" s="1"/>
  <c r="N53" i="5" a="1"/>
  <c r="N53" i="5" s="1"/>
  <c r="N54" i="5" a="1"/>
  <c r="N54" i="5"/>
  <c r="N55" i="5" a="1"/>
  <c r="N55" i="5" s="1"/>
  <c r="N56" i="5" a="1"/>
  <c r="N56" i="5" s="1"/>
  <c r="N57" i="5" a="1"/>
  <c r="N57" i="5"/>
  <c r="N58" i="5" a="1"/>
  <c r="N58" i="5" s="1"/>
  <c r="N59" i="5" a="1"/>
  <c r="N59" i="5"/>
  <c r="N60" i="5" a="1"/>
  <c r="N60" i="5"/>
  <c r="N61" i="5" a="1"/>
  <c r="N61" i="5"/>
  <c r="N62" i="5" a="1"/>
  <c r="N62" i="5" s="1"/>
  <c r="N63" i="5" a="1"/>
  <c r="N63" i="5" s="1"/>
  <c r="N64" i="5" a="1"/>
  <c r="N64" i="5" s="1"/>
  <c r="N65" i="5" a="1"/>
  <c r="N65" i="5" s="1"/>
  <c r="N66" i="5" a="1"/>
  <c r="N66" i="5" s="1"/>
  <c r="N67" i="5" a="1"/>
  <c r="N67" i="5" s="1"/>
  <c r="N68" i="5" a="1"/>
  <c r="N68" i="5"/>
  <c r="N69" i="5" a="1"/>
  <c r="N69" i="5" s="1"/>
  <c r="N70" i="5" a="1"/>
  <c r="N70" i="5"/>
  <c r="N71" i="5" a="1"/>
  <c r="N71" i="5" s="1"/>
  <c r="N72" i="5" a="1"/>
  <c r="N72" i="5"/>
  <c r="N73" i="5" a="1"/>
  <c r="N73" i="5"/>
  <c r="N74" i="5" a="1"/>
  <c r="N74" i="5" s="1"/>
  <c r="N75" i="5" a="1"/>
  <c r="N75" i="5" s="1"/>
  <c r="N76" i="5" a="1"/>
  <c r="N76" i="5" s="1"/>
  <c r="N77" i="5" a="1"/>
  <c r="N77" i="5" s="1"/>
  <c r="N78" i="5" a="1"/>
  <c r="N78" i="5" s="1"/>
  <c r="N79" i="5" a="1"/>
  <c r="N79" i="5" s="1"/>
  <c r="N80" i="5" a="1"/>
  <c r="N80" i="5" s="1"/>
  <c r="N81" i="5" a="1"/>
  <c r="N81" i="5"/>
  <c r="N82" i="5" a="1"/>
  <c r="N82" i="5"/>
  <c r="N83" i="5" a="1"/>
  <c r="N83" i="5"/>
  <c r="N84" i="5" a="1"/>
  <c r="N84" i="5" s="1"/>
  <c r="S5" i="10" a="1"/>
  <c r="S5" i="10" s="1"/>
  <c r="B15" i="10" s="1" a="1"/>
  <c r="B15" i="10" s="1"/>
  <c r="C5" i="4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D5" i="4"/>
  <c r="S6" i="10" s="1" a="1"/>
  <c r="S6" i="10" s="1"/>
  <c r="C15" i="10" s="1" a="1"/>
  <c r="C15" i="10" s="1"/>
  <c r="E5" i="3"/>
  <c r="C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B6" i="3"/>
  <c r="B7" i="3"/>
  <c r="G7" i="3" s="1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C84" i="3"/>
  <c r="B84" i="3"/>
  <c r="C83" i="3"/>
  <c r="B83" i="3"/>
  <c r="C82" i="3"/>
  <c r="B82" i="3"/>
  <c r="C81" i="3"/>
  <c r="B81" i="3"/>
  <c r="C80" i="3"/>
  <c r="B80" i="3"/>
  <c r="C79" i="3"/>
  <c r="B79" i="3"/>
  <c r="C78" i="3"/>
  <c r="B78" i="3"/>
  <c r="C77" i="3"/>
  <c r="B77" i="3"/>
  <c r="C76" i="3"/>
  <c r="B76" i="3"/>
  <c r="C75" i="3"/>
  <c r="B75" i="3"/>
  <c r="C74" i="3"/>
  <c r="B74" i="3"/>
  <c r="C73" i="3"/>
  <c r="B73" i="3"/>
  <c r="C72" i="3"/>
  <c r="B72" i="3"/>
  <c r="C71" i="3"/>
  <c r="B71" i="3"/>
  <c r="C70" i="3"/>
  <c r="B70" i="3"/>
  <c r="C69" i="3"/>
  <c r="B69" i="3"/>
  <c r="C68" i="3"/>
  <c r="B68" i="3"/>
  <c r="C67" i="3"/>
  <c r="B67" i="3"/>
  <c r="C66" i="3"/>
  <c r="B66" i="3"/>
  <c r="C65" i="3"/>
  <c r="B65" i="3"/>
  <c r="C64" i="3"/>
  <c r="B64" i="3"/>
  <c r="C63" i="3"/>
  <c r="B63" i="3"/>
  <c r="C62" i="3"/>
  <c r="B62" i="3"/>
  <c r="C61" i="3"/>
  <c r="B61" i="3"/>
  <c r="C60" i="3"/>
  <c r="B60" i="3"/>
  <c r="C59" i="3"/>
  <c r="B59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G6" i="3" l="1"/>
  <c r="H5" i="4"/>
  <c r="J5" i="4" s="1" a="1"/>
  <c r="J5" i="4" s="1"/>
  <c r="S4" i="10" s="1" a="1"/>
  <c r="S4" i="10" s="1"/>
  <c r="A15" i="10" s="1" a="1"/>
  <c r="A15" i="10" s="1"/>
  <c r="D5" i="5" s="1"/>
  <c r="F8" i="5" l="1"/>
  <c r="G15" i="5"/>
  <c r="H22" i="5"/>
  <c r="F30" i="5"/>
  <c r="G37" i="5"/>
  <c r="H44" i="5"/>
  <c r="F52" i="5"/>
  <c r="G59" i="5"/>
  <c r="H66" i="5"/>
  <c r="F74" i="5"/>
  <c r="G81" i="5"/>
  <c r="D17" i="5"/>
  <c r="D39" i="5"/>
  <c r="D61" i="5"/>
  <c r="D83" i="5"/>
  <c r="H8" i="5"/>
  <c r="F16" i="5"/>
  <c r="G23" i="5"/>
  <c r="H30" i="5"/>
  <c r="F38" i="5"/>
  <c r="H52" i="5"/>
  <c r="F60" i="5"/>
  <c r="G67" i="5"/>
  <c r="H74" i="5"/>
  <c r="F82" i="5"/>
  <c r="D41" i="5"/>
  <c r="D63" i="5"/>
  <c r="F26" i="5"/>
  <c r="D35" i="5"/>
  <c r="D59" i="5"/>
  <c r="G8" i="5"/>
  <c r="H15" i="5"/>
  <c r="F23" i="5"/>
  <c r="G30" i="5"/>
  <c r="H37" i="5"/>
  <c r="F45" i="5"/>
  <c r="G52" i="5"/>
  <c r="H59" i="5"/>
  <c r="F67" i="5"/>
  <c r="G74" i="5"/>
  <c r="H81" i="5"/>
  <c r="D18" i="5"/>
  <c r="D40" i="5"/>
  <c r="D62" i="5"/>
  <c r="D84" i="5"/>
  <c r="G45" i="5"/>
  <c r="D19" i="5"/>
  <c r="H5" i="5"/>
  <c r="F49" i="5"/>
  <c r="F36" i="5"/>
  <c r="G7" i="5"/>
  <c r="F9" i="5"/>
  <c r="G16" i="5"/>
  <c r="H23" i="5"/>
  <c r="F31" i="5"/>
  <c r="G38" i="5"/>
  <c r="H45" i="5"/>
  <c r="F53" i="5"/>
  <c r="G60" i="5"/>
  <c r="H67" i="5"/>
  <c r="F75" i="5"/>
  <c r="G82" i="5"/>
  <c r="D20" i="5"/>
  <c r="D42" i="5"/>
  <c r="D64" i="5"/>
  <c r="G5" i="5"/>
  <c r="G33" i="5"/>
  <c r="D30" i="5"/>
  <c r="H35" i="5"/>
  <c r="D12" i="5"/>
  <c r="G21" i="5"/>
  <c r="G43" i="5"/>
  <c r="G65" i="5"/>
  <c r="D13" i="5"/>
  <c r="G73" i="5"/>
  <c r="F15" i="5"/>
  <c r="F59" i="5"/>
  <c r="F81" i="5"/>
  <c r="D82" i="5"/>
  <c r="G9" i="5"/>
  <c r="H16" i="5"/>
  <c r="F24" i="5"/>
  <c r="G31" i="5"/>
  <c r="H38" i="5"/>
  <c r="F46" i="5"/>
  <c r="G53" i="5"/>
  <c r="H60" i="5"/>
  <c r="F68" i="5"/>
  <c r="G75" i="5"/>
  <c r="H82" i="5"/>
  <c r="D21" i="5"/>
  <c r="D43" i="5"/>
  <c r="D65" i="5"/>
  <c r="F25" i="5"/>
  <c r="G32" i="5"/>
  <c r="F47" i="5"/>
  <c r="F69" i="5"/>
  <c r="D24" i="5"/>
  <c r="D68" i="5"/>
  <c r="F27" i="5"/>
  <c r="F44" i="5"/>
  <c r="H29" i="5"/>
  <c r="H9" i="5"/>
  <c r="F17" i="5"/>
  <c r="G24" i="5"/>
  <c r="H31" i="5"/>
  <c r="F39" i="5"/>
  <c r="G46" i="5"/>
  <c r="H53" i="5"/>
  <c r="F61" i="5"/>
  <c r="G68" i="5"/>
  <c r="H75" i="5"/>
  <c r="F83" i="5"/>
  <c r="D22" i="5"/>
  <c r="D44" i="5"/>
  <c r="D66" i="5"/>
  <c r="H17" i="5"/>
  <c r="G54" i="5"/>
  <c r="G76" i="5"/>
  <c r="D46" i="5"/>
  <c r="F71" i="5"/>
  <c r="F10" i="5"/>
  <c r="G17" i="5"/>
  <c r="H24" i="5"/>
  <c r="F32" i="5"/>
  <c r="G39" i="5"/>
  <c r="H46" i="5"/>
  <c r="F54" i="5"/>
  <c r="G61" i="5"/>
  <c r="H68" i="5"/>
  <c r="F76" i="5"/>
  <c r="G83" i="5"/>
  <c r="D23" i="5"/>
  <c r="D45" i="5"/>
  <c r="D67" i="5"/>
  <c r="G10" i="5"/>
  <c r="H39" i="5"/>
  <c r="H61" i="5"/>
  <c r="H83" i="5"/>
  <c r="H84" i="5"/>
  <c r="G34" i="5"/>
  <c r="H73" i="5"/>
  <c r="H10" i="5"/>
  <c r="F18" i="5"/>
  <c r="G25" i="5"/>
  <c r="H32" i="5"/>
  <c r="F40" i="5"/>
  <c r="G47" i="5"/>
  <c r="H54" i="5"/>
  <c r="F62" i="5"/>
  <c r="G69" i="5"/>
  <c r="H76" i="5"/>
  <c r="F84" i="5"/>
  <c r="D25" i="5"/>
  <c r="D47" i="5"/>
  <c r="D69" i="5"/>
  <c r="G18" i="5"/>
  <c r="H25" i="5"/>
  <c r="F33" i="5"/>
  <c r="G40" i="5"/>
  <c r="H47" i="5"/>
  <c r="F55" i="5"/>
  <c r="G62" i="5"/>
  <c r="H69" i="5"/>
  <c r="F77" i="5"/>
  <c r="G84" i="5"/>
  <c r="D26" i="5"/>
  <c r="D48" i="5"/>
  <c r="D70" i="5"/>
  <c r="H18" i="5"/>
  <c r="H40" i="5"/>
  <c r="G55" i="5"/>
  <c r="F70" i="5"/>
  <c r="D27" i="5"/>
  <c r="D71" i="5"/>
  <c r="G12" i="5"/>
  <c r="G56" i="5"/>
  <c r="D8" i="5"/>
  <c r="D74" i="5"/>
  <c r="D77" i="5"/>
  <c r="H13" i="5"/>
  <c r="G28" i="5"/>
  <c r="G50" i="5"/>
  <c r="F65" i="5"/>
  <c r="D34" i="5"/>
  <c r="D78" i="5"/>
  <c r="F14" i="5"/>
  <c r="H28" i="5"/>
  <c r="F58" i="5"/>
  <c r="F80" i="5"/>
  <c r="D79" i="5"/>
  <c r="H14" i="5"/>
  <c r="H36" i="5"/>
  <c r="G51" i="5"/>
  <c r="F66" i="5"/>
  <c r="D15" i="5"/>
  <c r="H7" i="5"/>
  <c r="G22" i="5"/>
  <c r="F37" i="5"/>
  <c r="G44" i="5"/>
  <c r="G66" i="5"/>
  <c r="D16" i="5"/>
  <c r="D60" i="5"/>
  <c r="F11" i="5"/>
  <c r="G11" i="5"/>
  <c r="F48" i="5"/>
  <c r="H62" i="5"/>
  <c r="G77" i="5"/>
  <c r="D49" i="5"/>
  <c r="H19" i="5"/>
  <c r="H41" i="5"/>
  <c r="H63" i="5"/>
  <c r="G78" i="5"/>
  <c r="D52" i="5"/>
  <c r="G6" i="5"/>
  <c r="F21" i="5"/>
  <c r="F43" i="5"/>
  <c r="G72" i="5"/>
  <c r="D56" i="5"/>
  <c r="H6" i="5"/>
  <c r="H50" i="5"/>
  <c r="H72" i="5"/>
  <c r="D57" i="5"/>
  <c r="G29" i="5"/>
  <c r="H58" i="5"/>
  <c r="H80" i="5"/>
  <c r="D81" i="5"/>
  <c r="H11" i="5"/>
  <c r="F19" i="5"/>
  <c r="G26" i="5"/>
  <c r="H33" i="5"/>
  <c r="F41" i="5"/>
  <c r="G48" i="5"/>
  <c r="H55" i="5"/>
  <c r="F63" i="5"/>
  <c r="G70" i="5"/>
  <c r="H77" i="5"/>
  <c r="D6" i="5"/>
  <c r="D28" i="5"/>
  <c r="D50" i="5"/>
  <c r="D72" i="5"/>
  <c r="F12" i="5"/>
  <c r="G19" i="5"/>
  <c r="H26" i="5"/>
  <c r="F34" i="5"/>
  <c r="G41" i="5"/>
  <c r="H48" i="5"/>
  <c r="F56" i="5"/>
  <c r="G63" i="5"/>
  <c r="H70" i="5"/>
  <c r="F78" i="5"/>
  <c r="D7" i="5"/>
  <c r="D29" i="5"/>
  <c r="D51" i="5"/>
  <c r="D73" i="5"/>
  <c r="H79" i="5"/>
  <c r="H12" i="5"/>
  <c r="F20" i="5"/>
  <c r="G27" i="5"/>
  <c r="H34" i="5"/>
  <c r="F42" i="5"/>
  <c r="G49" i="5"/>
  <c r="H56" i="5"/>
  <c r="F64" i="5"/>
  <c r="G71" i="5"/>
  <c r="H78" i="5"/>
  <c r="D9" i="5"/>
  <c r="D31" i="5"/>
  <c r="D53" i="5"/>
  <c r="D75" i="5"/>
  <c r="F13" i="5"/>
  <c r="G20" i="5"/>
  <c r="H27" i="5"/>
  <c r="F35" i="5"/>
  <c r="G42" i="5"/>
  <c r="H49" i="5"/>
  <c r="F57" i="5"/>
  <c r="G64" i="5"/>
  <c r="H71" i="5"/>
  <c r="F79" i="5"/>
  <c r="D10" i="5"/>
  <c r="D32" i="5"/>
  <c r="D54" i="5"/>
  <c r="D76" i="5"/>
  <c r="F6" i="5"/>
  <c r="G13" i="5"/>
  <c r="H20" i="5"/>
  <c r="F28" i="5"/>
  <c r="G35" i="5"/>
  <c r="H42" i="5"/>
  <c r="F50" i="5"/>
  <c r="G57" i="5"/>
  <c r="H64" i="5"/>
  <c r="F72" i="5"/>
  <c r="G79" i="5"/>
  <c r="D11" i="5"/>
  <c r="D33" i="5"/>
  <c r="D55" i="5"/>
  <c r="H57" i="5"/>
  <c r="D37" i="5"/>
  <c r="D38" i="5"/>
  <c r="F7" i="5"/>
  <c r="G14" i="5"/>
  <c r="H21" i="5"/>
  <c r="F29" i="5"/>
  <c r="G36" i="5"/>
  <c r="H43" i="5"/>
  <c r="F51" i="5"/>
  <c r="G58" i="5"/>
  <c r="H65" i="5"/>
  <c r="F73" i="5"/>
  <c r="G80" i="5"/>
  <c r="D14" i="5"/>
  <c r="D36" i="5"/>
  <c r="D58" i="5"/>
  <c r="D80" i="5"/>
  <c r="F22" i="5"/>
  <c r="H51" i="5"/>
  <c r="B5" i="5"/>
  <c r="F5" i="5"/>
  <c r="B26" i="5"/>
  <c r="B48" i="5"/>
  <c r="B70" i="5"/>
  <c r="B40" i="5"/>
  <c r="B69" i="5"/>
  <c r="B27" i="5"/>
  <c r="B49" i="5"/>
  <c r="B71" i="5"/>
  <c r="B6" i="5"/>
  <c r="B28" i="5"/>
  <c r="B50" i="5"/>
  <c r="B72" i="5"/>
  <c r="B36" i="5"/>
  <c r="B59" i="5"/>
  <c r="B83" i="5"/>
  <c r="B84" i="5"/>
  <c r="B44" i="5"/>
  <c r="B7" i="5"/>
  <c r="B29" i="5"/>
  <c r="B51" i="5"/>
  <c r="B73" i="5"/>
  <c r="B65" i="5"/>
  <c r="B8" i="5"/>
  <c r="B30" i="5"/>
  <c r="B52" i="5"/>
  <c r="B74" i="5"/>
  <c r="B54" i="5"/>
  <c r="B58" i="5"/>
  <c r="B81" i="5"/>
  <c r="B18" i="5"/>
  <c r="B66" i="5"/>
  <c r="B9" i="5"/>
  <c r="B31" i="5"/>
  <c r="B53" i="5"/>
  <c r="B75" i="5"/>
  <c r="B32" i="5"/>
  <c r="B80" i="5"/>
  <c r="B37" i="5"/>
  <c r="B39" i="5"/>
  <c r="B10" i="5"/>
  <c r="B76" i="5"/>
  <c r="B41" i="5"/>
  <c r="B11" i="5"/>
  <c r="B33" i="5"/>
  <c r="B55" i="5"/>
  <c r="B77" i="5"/>
  <c r="B43" i="5"/>
  <c r="B12" i="5"/>
  <c r="B34" i="5"/>
  <c r="B56" i="5"/>
  <c r="B78" i="5"/>
  <c r="B13" i="5"/>
  <c r="B35" i="5"/>
  <c r="B57" i="5"/>
  <c r="B79" i="5"/>
  <c r="B15" i="5"/>
  <c r="B63" i="5"/>
  <c r="B23" i="5"/>
  <c r="B14" i="5"/>
  <c r="B61" i="5"/>
  <c r="B62" i="5"/>
  <c r="B22" i="5"/>
  <c r="B16" i="5"/>
  <c r="B38" i="5"/>
  <c r="B60" i="5"/>
  <c r="B82" i="5"/>
  <c r="B17" i="5"/>
  <c r="B45" i="5"/>
  <c r="B19" i="5"/>
  <c r="B67" i="5"/>
  <c r="B20" i="5"/>
  <c r="B42" i="5"/>
  <c r="B64" i="5"/>
  <c r="B21" i="5"/>
  <c r="B24" i="5"/>
  <c r="B46" i="5"/>
  <c r="B68" i="5"/>
  <c r="B47" i="5"/>
  <c r="B25" i="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<sst xmlns="http://schemas.openxmlformats.org/spreadsheetml/2006/main" count="319" uniqueCount="193">
  <si>
    <t>LEYENDA DE COLUMNAS</t>
  </si>
  <si>
    <t>[APP]  Código / Nombre de la aplicación</t>
  </si>
  <si>
    <t>Editar por fila. En iniciativas con N apps, cada fila puede tener un código distinto. Debe coincidir con la tabla de Datos_Iniciativa.</t>
  </si>
  <si>
    <t>[SOL]  Obligatorio — rellena la aplicación solicitante</t>
  </si>
  <si>
    <t>Campo que debe rellenar el equipo que pide el recurso. Sin estos campos la solicitud queda INCOMPLETA.</t>
  </si>
  <si>
    <t>[OPC]  Opcional — rellena la aplicación solicitante</t>
  </si>
  <si>
    <t>Campo complementario para dar más contexto. No es bloqueante para la validación.</t>
  </si>
  <si>
    <t>[AUT]  Automático — NO editar</t>
  </si>
  <si>
    <t>Se calcula solo (nombre del topic, nombre del schema…). Solo la Oficina puede modificarlo excepcionalmente.</t>
  </si>
  <si>
    <t>[OFI]  Solo Oficina EventHub — NO editar</t>
  </si>
  <si>
    <t>Reservado para que la Oficina registre el resultado de la validación. El solicitante no debe tocar estas columnas.</t>
  </si>
  <si>
    <t>[CTR]  Control automático — NO editar</t>
  </si>
  <si>
    <t>Calculado por fórmula (validación de campos, flag de revisión técnica). No editar.</t>
  </si>
  <si>
    <t>LEYENDA DE FILAS  (color de fila según Tipo_Operacion)</t>
  </si>
  <si>
    <t xml:space="preserve">  ALTA</t>
  </si>
  <si>
    <t>Recurso nuevo — nunca existió</t>
  </si>
  <si>
    <t xml:space="preserve">  MODIFICACION</t>
  </si>
  <si>
    <t>Cambio sobre un recurso ya existente</t>
  </si>
  <si>
    <t xml:space="preserve">  BAJA</t>
  </si>
  <si>
    <t>Solicitud de eliminación  (el fondo es azul muy claro, no rojo)</t>
  </si>
  <si>
    <t>1 ficha = 1 iniciativa completa (puede agrupar N aplicaciones con distintos códigos).</t>
  </si>
  <si>
    <t>Datos_Iniciativa: define el JIRA paraguas y la tabla de todas las apps involucradas.</t>
  </si>
  <si>
    <t>Código/Nombre app [APP] es editable fila a fila en todas las pestañas de recursos.</t>
  </si>
  <si>
    <t>Solicitud_Permisos: la app PRODUCTORA declara quién puede consumir sus topics.</t>
  </si>
  <si>
    <t>Stream Processing: solo PRE y PRO — no INT.</t>
  </si>
  <si>
    <t>Conectores: todos continuos. La librería determina tipo CDC/Source/Sink.</t>
  </si>
  <si>
    <t>Orden: Datos_Iniciativa → ClienteKafka → Topic → Schema → Connector → StreamProcessing → Permisos</t>
  </si>
  <si>
    <t>DATOS DE LA INICIATIVA  —  Rellenar PRIMERO  |  Una ficha por iniciativa/proyecto</t>
  </si>
  <si>
    <t>JIRA_Iniciativa</t>
  </si>
  <si>
    <t>[SOL] Ticket JIRA paraguas o épica</t>
  </si>
  <si>
    <t>Nombre_Iniciativa</t>
  </si>
  <si>
    <t>[SOL] Nombre del proyecto o iniciativa</t>
  </si>
  <si>
    <t>Owner_Iniciativa</t>
  </si>
  <si>
    <t>[SOL] Responsable que entrega la ficha</t>
  </si>
  <si>
    <t>Email_Contacto</t>
  </si>
  <si>
    <t>[SOL] Email del responsable</t>
  </si>
  <si>
    <t>Fecha_Solicitud</t>
  </si>
  <si>
    <t>[SOL] Fecha de entrega (dd/mm/aaaa)</t>
  </si>
  <si>
    <t>Entornos_Solicitados</t>
  </si>
  <si>
    <t>[SOL] Entornos globales (INT, PRE, PRO)</t>
  </si>
  <si>
    <t>Descripcion_Breve</t>
  </si>
  <si>
    <t>[SOL] Descripción del caso de uso global</t>
  </si>
  <si>
    <t>Version_Formulario</t>
  </si>
  <si>
    <t>[OPC] Versión del formulario (def=1.0)</t>
  </si>
  <si>
    <t>1.0</t>
  </si>
  <si>
    <t>APLICACIONES DE LA INICIATIVA  —  Una fila por aplicación  |  El Codigo_Aplicacion debe usarse exactamente igual en todas las pestañas</t>
  </si>
  <si>
    <t>[APP] Nombre_Aplicacion</t>
  </si>
  <si>
    <t>[SOL] Owner_Tecnico</t>
  </si>
  <si>
    <t>[SOL] Owner_Funcional</t>
  </si>
  <si>
    <t>[SOL] Equipo_Soporte</t>
  </si>
  <si>
    <t>[SOL] Dominio_Funcional</t>
  </si>
  <si>
    <t>[SOL] Rol_en_Iniciativa
(Productor/Consumidor/Ambos)</t>
  </si>
  <si>
    <t>[OPC] Observaciones</t>
  </si>
  <si>
    <t>PAGOS</t>
  </si>
  <si>
    <t>Consumidor</t>
  </si>
  <si>
    <t>Archivo Documental</t>
  </si>
  <si>
    <t>Miguel Sanz</t>
  </si>
  <si>
    <t>Clara Nieto</t>
  </si>
  <si>
    <t>Soporte Archivo</t>
  </si>
  <si>
    <t>OPERACIONES</t>
  </si>
  <si>
    <t>Archivo largo plazo</t>
  </si>
  <si>
    <t xml:space="preserve">  Rellenar columnas [SOL] y [OPC]. Las columnas [AUT] se calculan solas. [OFI] y [CTR] son solo para la Oficina.</t>
  </si>
  <si>
    <t>LEYENDA:  [APP] Código/Nombre app — editar por fila  │  [SOL] Obligatorio — rellenar por la aplicación  │  [OPC] Opcional — rellenar por la aplicación  │  [AUT] Automático — NO editar  │  [OFI] Solo Oficina EventHub — NO editar  │  [CTR] Control automático — NO editar</t>
  </si>
  <si>
    <t>APLICACIÓN  [APP] — editar por fila</t>
  </si>
  <si>
    <t>SOLICITUD  [SOL][OPC] — Rellenar por la aplicación</t>
  </si>
  <si>
    <t>OFICINA  [OFI] — Solo Oficina EventHub</t>
  </si>
  <si>
    <t>[SOL] JIRA_ID</t>
  </si>
  <si>
    <t>[SOL] Tipo_Operacion
ALTA / MODIFICACION / BAJA</t>
  </si>
  <si>
    <t>[AUT] Nombre_Cliente_Generado
{codigo}-{identificador}</t>
  </si>
  <si>
    <t>[SOL] Entornos
INT / PRE+PRO / INT+PRE+PRO</t>
  </si>
  <si>
    <t>[SOL] CPD_Cloud
Onpremise / Azure / AWS</t>
  </si>
  <si>
    <t>[SOL] Criticidad
Alta / Media / Baja</t>
  </si>
  <si>
    <t>[OPC] Justificacion_Excepcion
si hay desviación del estándar</t>
  </si>
  <si>
    <t>[OFI] Resultado
Validacion</t>
  </si>
  <si>
    <t>[OFI] Observaciones
Oficina</t>
  </si>
  <si>
    <t>[OFI] Permisos
Especiales</t>
  </si>
  <si>
    <t>[CTR] Validacion
Campos</t>
  </si>
  <si>
    <t>[CTR] Requiere
Revision_Tecnica</t>
  </si>
  <si>
    <t>ACOEVENT-981</t>
  </si>
  <si>
    <t>ALTA</t>
  </si>
  <si>
    <t>PRE+PRO</t>
  </si>
  <si>
    <t>Onpremise</t>
  </si>
  <si>
    <t>Alta</t>
  </si>
  <si>
    <t>Pendiente</t>
  </si>
  <si>
    <t>OK</t>
  </si>
  <si>
    <t>SI</t>
  </si>
  <si>
    <t>NO</t>
  </si>
  <si>
    <t>PRO</t>
  </si>
  <si>
    <t xml:space="preserve">  Rellenar [SOL] y [OPC]. Nombre_Topic_Generado [AUT] es automático. Consumidores_Conocidos es solo informativo — los permisos van en Solicitud_Permisos.</t>
  </si>
  <si>
    <t>APLICACIÓN  [APP]</t>
  </si>
  <si>
    <t>OFICINA  [OFI]</t>
  </si>
  <si>
    <t>CONTROL  [CTR]</t>
  </si>
  <si>
    <t>[SOL] Entorno
INT / PRE / PRO</t>
  </si>
  <si>
    <t>[SOL] CPD_Cloud</t>
  </si>
  <si>
    <t>[SOL] Cliente_Kafka_Propietario
prefijo del topic</t>
  </si>
  <si>
    <t>[AUT] Nombre_Topic_Generado
{cliente}-{desc}[-entorno]</t>
  </si>
  <si>
    <t>[SOL] Dominio
ej: PAGOS, CRM</t>
  </si>
  <si>
    <t>[SOL] Volumen_MBs
media normal</t>
  </si>
  <si>
    <t>[SOL] Pico_MBs
máximo esperado</t>
  </si>
  <si>
    <t>[OPC] Cuando_Pico
descripción</t>
  </si>
  <si>
    <t>[OPC] Tam_Msg_Bytes
tamaño medio</t>
  </si>
  <si>
    <t>[OPC] Retention_Dias
def=7</t>
  </si>
  <si>
    <t>[SOL] Requiere_Schema
SI / NO</t>
  </si>
  <si>
    <t>[OPC] Justificacion_Excepcion
retención &gt;7d, msg &gt;1MB…</t>
  </si>
  <si>
    <t>[OFI] Particiones</t>
  </si>
  <si>
    <t>[OFI] RF</t>
  </si>
  <si>
    <t>[OFI] Min_ISR</t>
  </si>
  <si>
    <t>transaccion-iniciada</t>
  </si>
  <si>
    <t>Punta 12-14h</t>
  </si>
  <si>
    <t xml:space="preserve">  Nombre schema [AUT]: {topic}-value o -key. Compatibilidad def=BACKWARD. Impacto_Consumidores se calcula solo.</t>
  </si>
  <si>
    <t>SOLICITUD  [SOL][OPC]</t>
  </si>
  <si>
    <t>[AUT] Nombre_Schema_Generado
{topic}-value  [AUT]</t>
  </si>
  <si>
    <t>[SOL] Compatibilidad
def=BACKWARD</t>
  </si>
  <si>
    <t>[SOL] Esquema_Propuesto
JSON/AVRO en texto</t>
  </si>
  <si>
    <t>[AUT] Requiere_Coordinacion
[AUT] si hay impacto</t>
  </si>
  <si>
    <t>[OFI] Compatibilidad
Validada</t>
  </si>
  <si>
    <t>AVRO</t>
  </si>
  <si>
    <t>BACKWARD</t>
  </si>
  <si>
    <t>{"type":"record","name":"TxIniciada","fields":[{"name":"idTx","type":"string"},{"name":"importe","type":"double"},{"name":"moneda","type":"string"},{"name":"timestamp","type":"long"}]}</t>
  </si>
  <si>
    <t>PUNTOS CLAVE</t>
  </si>
  <si>
    <t>Plantillas de Solicitud EventHub – V1.0  |  Modelo por Iniciativa</t>
  </si>
  <si>
    <t>[APP] Codigo_Aplicacion
(4 dígitos)</t>
  </si>
  <si>
    <t>archdoc</t>
  </si>
  <si>
    <t>[SOL] Identificador_Corto
(debe cumplir el patron [a-z0-9.])</t>
  </si>
  <si>
    <t>[SOL] Identificador_Corto</t>
  </si>
  <si>
    <t>[SOL] Descripcion_Topic
(debe cumplir el patron [a-z0-9_])</t>
  </si>
  <si>
    <t>[AUT] Nombre_Topic</t>
  </si>
  <si>
    <t>a3101-archdoc-transaccion-iniciada</t>
  </si>
  <si>
    <t>[SOL] Tipo_Schema
KEY / VAUE</t>
  </si>
  <si>
    <t>[SOL] Formato_Schema
AVRO / JSON / PROTOBUF</t>
  </si>
  <si>
    <t>VALUE</t>
  </si>
  <si>
    <t>[AUT] Posible_Impacto_Productores</t>
  </si>
  <si>
    <t>[AUT] Posible_Impacto_Consumidores</t>
  </si>
  <si>
    <t>ATA</t>
  </si>
  <si>
    <t>TOPIC Y PERMISO  [SOL]</t>
  </si>
  <si>
    <t>[SOL] Nombre_Topic</t>
  </si>
  <si>
    <t>[SOL] Tipo_Permiso
CONSUME / PRODUCE</t>
  </si>
  <si>
    <t>[SOL] Justificacion
¿por qué necesita este acceso?</t>
  </si>
  <si>
    <t>[OFI] Confirmacion_Owner
Pendiente/Confirmado/Rechazado</t>
  </si>
  <si>
    <t>[OFI] Resultado_Validacion
Oficina</t>
  </si>
  <si>
    <t>[CTR] Fecha
Aprovisionamiento</t>
  </si>
  <si>
    <t>b3101-pagos-prod-transaccion-iniciada</t>
  </si>
  <si>
    <t>CONSUME</t>
  </si>
  <si>
    <t>Antifraude calcula score de riesgo de cada transacción iniciada.</t>
  </si>
  <si>
    <t>[SOL] Nombre_Cliente</t>
  </si>
  <si>
    <t>a3101-archdoc</t>
  </si>
  <si>
    <t>[SOL] Owner_Tecnico_Topic</t>
  </si>
  <si>
    <t>Ana Ruiz</t>
  </si>
  <si>
    <t>[APP] Codigo_Aplicacion</t>
  </si>
  <si>
    <t>[SOL] Owner_Tecnico
(nombre + email)</t>
  </si>
  <si>
    <t>[SOL] Owner_Funcional
(nombre + email)</t>
  </si>
  <si>
    <t xml:space="preserve">  La librería determina el tipo. Todos los conectores son continuos. Config_Conector: parámetros específicos de la librería.</t>
  </si>
  <si>
    <t>[SOL] Cliente_Kafka_Propietario
prefijo del conector</t>
  </si>
  <si>
    <t>[SOL] Nombre_Connector
{cliente}-{libreria}-{sistema}</t>
  </si>
  <si>
    <t>[SOL] Libreria_Conector
dropdown</t>
  </si>
  <si>
    <t>[SOL] Snapshot_Propuesto
SI / NO</t>
  </si>
  <si>
    <t>[OPC] Retries
def=5</t>
  </si>
  <si>
    <t>[OPC] DLQ_Propuesta
topic DLQ si aplica</t>
  </si>
  <si>
    <t>[OPC] Volumen_MBs</t>
  </si>
  <si>
    <t>[OPC] Justificacion
Excepcion</t>
  </si>
  <si>
    <t>[OFI] Snapshot
Validado</t>
  </si>
  <si>
    <t>[OFI] DLQ
Validada</t>
  </si>
  <si>
    <t>Azure</t>
  </si>
  <si>
    <t>5.0</t>
  </si>
  <si>
    <t>REVISAR</t>
  </si>
  <si>
    <t>[SOL] Descripcion Funcional</t>
  </si>
  <si>
    <t>[SOL] Config_Conector
JSON en texto</t>
  </si>
  <si>
    <t>ejemplo-v1.0.0</t>
  </si>
  <si>
    <t>{"config":{"auto.restart.on.user.error":"true","batch.size":"0","change.stream.document.key.as.key":"false","change.stream.full.document":"updateLookup","change.stream.full.document.before.change":"default","change.stream.show.expanded.events":"false","connection.host":"connection.host","connection.password":"connection.password","connection.user":"KAFKA_CONNECT","connector.class":"MongoDbAtlasSource","database":"database","errors.tolerance":"none","heartbeat.interval.ms":"60000","heartbeat.topic.name":"a3101-archdoc-MongoDBSource-ejemplo-heartbeat","kafka.api.key":"api.key","kafka.api.secret":"api.secret","kafka.auth.mode":"KAFKA_API_KEY","key.converter.key.schema.id.serializer":"io.confluent.kafka.serializers.schema.id.PrefixSchemaIdSerializer","key.converter.key.subject.name.strategy":"TopicNameStrategy","key.converter.replace.null.with.default":"true","key.converter.schemas.enable":"false","linger.ms":"0","mongo.errors.tolerance":"NONE","mongodb.auth.mechanism":"SCRAM-SHA-256","mongodb.instance.type":"MONGODB_ATLAS","name":"a3101-archdoc-MongoDBSource-ejemplo-v1.0.0","output.data.format":"STRING","output.json.format":"DefaultJson","output.key.format":"STRING","output.schema.infer.value":"true","output.schema.key":"{ \"type\": \"record\", \"name\": \"keySchema\", \"fields\": [{ \"name\": \"_id\", \"type\": \"string\"}]}","output.schema.value":"{\"name\": \"ChangeStream\", \"type\": \"record\", \"fields\": [{\"name\": \"_id\", \"type\": \"string\"}, {\"name\": \"operationType\", \"type\": [\"string\", \"null\"]}, {\"name\": \"fullDocumentBeforeChange\", \"type\": [\"string\", \"null\"]}, {\"name\": \"fullDocument\", \"type\": [\"string\", \"null\"]}, {\"name\": \"ns\", \"type\": [{\"name\": \"ns\", \"type\": \"record\", \"fields\": [{\"name\": \"db\", \"type\": \"string\"}, {\"name\": \"coll\", \"type\": [\"string\", \"null\"]}]}, \"null\"]}, {\"name\": \"to\", \"type\": [{\"name\": \"to\", \"type\": \"record\", \"fields\": [{\"name\": \"db\", \"type\": \"string\"}, {\"name\": \"coll\", \"type\": [\"string\", \"null\"]}]}, \"null\"]}, {\"name\": \"documentKey\", \"type\": [\"string\", \"null\"]}, {\"name\": \"updateDescription\", \"type\": [{\"name\": \"updateDescription\", \"type\": \"record\", \"fields\": [{\"name\": \"updatedFields\", \"type\": [\"string\", \"null\"]}, {\"name\": \"removedFields\", \"type\": [{\"type\": \"array\", \"items\": \"string\"}, \"null\"]}]}, \"null\"]}, {\"name\": \"clusterTime\", \"type\": [\"string\", \"null\"]}, {\"name\": \"txnNumber\", \"type\": [\"long\", \"null\"]}, {\"name\": \"lsid\", \"type\": [{\"name\": \"lsid\", \"type\": \"record\", \"fields\": [{\"name\": \"id\", \"type\": \"string\"}, {\"name\": \"uid\", \"type\": \"string\"}]}, \"null\"]}]}","pipeline":"[{\"$match\":{\"$and\":[{\"ns.coll\":{\"$in\":[\"collection1\",\"collection2\"]}}]}}]","poll.await.time.ms":"5000","poll.max.batch.size":"100","producer.batch.size":"16384","publish.full.document.only":"true","publish.full.document.only.tombstone.on.delete":"false","remove.field.on.schema.mismatch":"true","schema.context.name":"default","server.api.deprecation.errors":"false","server.api.strict":"false","tasks.max":"1","topic.namespace.map":"{'database.collection1':'a3101-archdoc-MongoDBSource-ejemplo-collection1','database.collection2':'a3101-archdoc-MongoDBSource-ejemplo-collection2'}","topic.separator":".","value.converter.decimal.format":"BASE64","value.converter.flatten.singleton.unions":"false","value.converter.ignore.default.for.nullables":"false","value.converter.reference.subject.name.strategy":"DefaultReferenceSubjectNameStrategy","value.converter.replace.null.with.default":"true","value.converter.schemas.enable":"false","value.converter.value.schema.id.serializer":"io.confluent.kafka.serializers.schema.id.PrefixSchemaIdSerializer","value.converter.value.subject.name.strategy":"TopicNameStrategy"}}</t>
  </si>
  <si>
    <t>[SOL] CPD_Cloud_Origen</t>
  </si>
  <si>
    <t>[SOL] CPD_Cloud_Destino</t>
  </si>
  <si>
    <t>[SOL] Tipo_Replica
ClusterLink / Replicator</t>
  </si>
  <si>
    <t>ClusterLink</t>
  </si>
  <si>
    <t>[SOL] Justificacion
¿por qué necesita esta replica?</t>
  </si>
  <si>
    <t xml:space="preserve">  Solo PRE y PRO. Incluir query completa. Flink: indicar paralelismo y memoria.</t>
  </si>
  <si>
    <t>SOLICITUD  [SOL][OPC]  —  Solo PRE y PRO, no INT</t>
  </si>
  <si>
    <t>[SOL] Entorno
Solo PRE o PRO</t>
  </si>
  <si>
    <t>[SOL] Tipo
ksqlDB / Flink</t>
  </si>
  <si>
    <t>[SOL] Nombre_Pipeline
slug descriptivo</t>
  </si>
  <si>
    <t>[SOL] Topics_Entrada
separados por coma</t>
  </si>
  <si>
    <t>[SOL] Topics_Salida
separados por coma</t>
  </si>
  <si>
    <t>[SOL] Justificacion
por qué este tipo</t>
  </si>
  <si>
    <t>[SOL] Query_KSQL_Flink
SQL completo o código del job</t>
  </si>
  <si>
    <t>[OFI] Tecnologia
Validada</t>
  </si>
  <si>
    <t>ksqlDB</t>
  </si>
  <si>
    <t>deteccion_fraude_10min</t>
  </si>
  <si>
    <t>b3103-fraude-svc-alerta-fraude</t>
  </si>
  <si>
    <t>Detección &gt;5 tx o &gt;10.000€ en 10 min.</t>
  </si>
  <si>
    <t>CREATE TABLE alertas AS
SELECT idCliente, COUNT(*) AS n, SUM(importe) AS t
FROM b3101-pagos-prod-transaccion-iniciada
WINDOW TUMBLING (SIZE 10 MINUTES)
GROUP BY idCliente
HAVING COUNT(*)&gt;5 OR SUM(importe)&gt;10000
EMIT CHANGES;</t>
  </si>
  <si>
    <t xml:space="preserve">  Lo rellena la app. Declara qué cliente consume y producir su topic.</t>
  </si>
  <si>
    <t xml:space="preserve">  Lo rellena la app. Declara qué topics deben replicarse y la dirección de esta replica.</t>
  </si>
  <si>
    <t>MongoSource</t>
  </si>
  <si>
    <t>[OPC] Tam_Msg_Bytes
tamaño maximo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</si>
</sst>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3"/>
      <color rgb="FFFFFFFF"/>
      <name val="Arial"/>
      <family val="2"/>
    </font>
    <font>
      <b/>
      <sz val="11"/>
      <color rgb="FFFFFFFF"/>
      <name val="Arial"/>
      <family val="2"/>
    </font>
    <font>
      <b/>
      <sz val="10"/>
      <color rgb="FF000000"/>
      <name val="Arial"/>
      <family val="2"/>
    </font>
    <font>
      <sz val="9"/>
      <color rgb="FF595959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rgb="FF000000"/>
      <name val="Arial"/>
      <family val="2"/>
    </font>
    <font>
      <i/>
      <sz val="9"/>
      <color rgb="FF000000"/>
      <name val="Arial"/>
      <family val="2"/>
    </font>
    <font>
      <i/>
      <sz val="9"/>
      <color rgb="FF595959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i/>
      <sz val="9"/>
      <color rgb="FF333333"/>
      <name val="Arial"/>
      <family val="2"/>
    </font>
    <font>
      <i/>
      <sz val="9"/>
      <color rgb="FF595959"/>
      <name val="Arial"/>
    </font>
    <font>
      <b/>
      <sz val="9"/>
      <color rgb="FF000000"/>
      <name val="Arial"/>
    </font>
    <font>
      <b/>
      <sz val="9"/>
      <color rgb="FFFFFFFF"/>
      <name val="Arial"/>
    </font>
    <font>
      <i/>
      <sz val="9"/>
      <color rgb="FF333333"/>
      <name val="Arial"/>
    </font>
    <font>
      <sz val="9"/>
      <color rgb="FF000000"/>
      <name val="Arial"/>
    </font>
    <font>
      <sz val="8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1A3A5C"/>
      </patternFill>
    </fill>
    <fill>
      <patternFill patternType="solid">
        <fgColor rgb="FF3D3D3D"/>
      </patternFill>
    </fill>
    <fill>
      <patternFill patternType="solid">
        <fgColor rgb="FFD0E4F7"/>
      </patternFill>
    </fill>
    <fill>
      <patternFill patternType="solid">
        <fgColor rgb="FFF8F8F8"/>
      </patternFill>
    </fill>
    <fill>
      <patternFill patternType="solid">
        <fgColor rgb="FFFFFFFF"/>
      </patternFill>
    </fill>
    <fill>
      <patternFill patternType="solid">
        <fgColor rgb="FFF5F5F5"/>
      </patternFill>
    </fill>
    <fill>
      <patternFill patternType="solid">
        <fgColor rgb="FFDDEEFF"/>
      </patternFill>
    </fill>
    <fill>
      <patternFill patternType="solid">
        <fgColor rgb="FFE0E0E0"/>
      </patternFill>
    </fill>
    <fill>
      <patternFill patternType="solid">
        <fgColor rgb="FFFFF3CD"/>
      </patternFill>
    </fill>
    <fill>
      <patternFill patternType="solid">
        <fgColor rgb="FFF0FAF0"/>
      </patternFill>
    </fill>
    <fill>
      <patternFill patternType="solid">
        <fgColor rgb="FFFFFEF0"/>
      </patternFill>
    </fill>
    <fill>
      <patternFill patternType="solid">
        <fgColor rgb="FFFFF0F0"/>
      </patternFill>
    </fill>
    <fill>
      <patternFill patternType="solid">
        <fgColor rgb="FFF2F2F2"/>
      </patternFill>
    </fill>
    <fill>
      <patternFill patternType="solid">
        <fgColor rgb="FFE8F4FD"/>
      </patternFill>
    </fill>
    <fill>
      <patternFill patternType="solid">
        <fgColor rgb="FF1A1A1A"/>
      </patternFill>
    </fill>
    <fill>
      <patternFill patternType="solid">
        <fgColor rgb="FF5C4000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medium">
        <color rgb="FF555555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medium">
        <color rgb="FF555555"/>
      </left>
      <right style="medium">
        <color indexed="64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/>
      <top/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/>
      <top style="thin">
        <color rgb="FFAAAAAA"/>
      </top>
      <bottom/>
      <diagonal/>
    </border>
    <border>
      <left style="medium">
        <color rgb="FF555555"/>
      </left>
      <right/>
      <top style="thin">
        <color rgb="FFAAAAAA"/>
      </top>
      <bottom style="thin">
        <color rgb="FFAAAAAA"/>
      </bottom>
      <diagonal/>
    </border>
    <border>
      <left style="medium">
        <color rgb="FF555555"/>
      </left>
      <right style="medium">
        <color indexed="64"/>
      </right>
      <top/>
      <bottom style="thin">
        <color rgb="FFAAAAAA"/>
      </bottom>
      <diagonal/>
    </border>
    <border>
      <left style="medium">
        <color rgb="FF555555"/>
      </left>
      <right style="thin">
        <color rgb="FFAAAAAA"/>
      </right>
      <top/>
      <bottom style="thin">
        <color rgb="FFAAAAAA"/>
      </bottom>
      <diagonal/>
    </border>
    <border>
      <left style="medium">
        <color rgb="FF555555"/>
      </left>
      <right/>
      <top/>
      <bottom style="thin">
        <color rgb="FFAAAAAA"/>
      </bottom>
      <diagonal/>
    </border>
    <border>
      <left style="medium">
        <color rgb="FF555555"/>
      </left>
      <right style="medium">
        <color indexed="64"/>
      </right>
      <top style="thin">
        <color rgb="FFAAAAAA"/>
      </top>
      <bottom/>
      <diagonal/>
    </border>
    <border>
      <left style="medium">
        <color rgb="FF555555"/>
      </left>
      <right style="thin">
        <color rgb="FFAAAAAA"/>
      </right>
      <top style="thin">
        <color rgb="FFAAAAAA"/>
      </top>
      <bottom/>
      <diagonal/>
    </border>
    <border>
      <left style="medium">
        <color rgb="FF555555"/>
      </left>
      <right/>
      <top style="thin">
        <color rgb="FFAAAAAA"/>
      </top>
      <bottom/>
      <diagonal/>
    </border>
    <border>
      <left/>
      <right/>
      <top/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3" fillId="4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3" fillId="9" borderId="1" xfId="0" applyFont="1" applyFill="1" applyBorder="1" applyAlignment="1">
      <alignment horizontal="left" vertical="center" wrapText="1"/>
    </xf>
    <xf numFmtId="0" fontId="3" fillId="10" borderId="1" xfId="0" applyFont="1" applyFill="1" applyBorder="1" applyAlignment="1">
      <alignment horizontal="left" vertical="center" wrapText="1"/>
    </xf>
    <xf numFmtId="0" fontId="3" fillId="11" borderId="1" xfId="0" applyFont="1" applyFill="1" applyBorder="1" applyAlignment="1">
      <alignment horizontal="left" vertical="center" wrapText="1"/>
    </xf>
    <xf numFmtId="0" fontId="3" fillId="12" borderId="1" xfId="0" applyFont="1" applyFill="1" applyBorder="1" applyAlignment="1">
      <alignment horizontal="left" vertical="center" wrapText="1"/>
    </xf>
    <xf numFmtId="0" fontId="3" fillId="13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9" borderId="3" xfId="0" applyFont="1" applyFill="1" applyBorder="1" applyAlignment="1">
      <alignment horizontal="center" vertical="center" wrapText="1"/>
    </xf>
    <xf numFmtId="0" fontId="7" fillId="10" borderId="3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left" vertical="center" wrapText="1"/>
    </xf>
    <xf numFmtId="0" fontId="12" fillId="8" borderId="1" xfId="0" applyFont="1" applyFill="1" applyBorder="1" applyAlignment="1">
      <alignment horizontal="left" vertical="center" wrapText="1"/>
    </xf>
    <xf numFmtId="0" fontId="12" fillId="9" borderId="3" xfId="0" applyFont="1" applyFill="1" applyBorder="1" applyAlignment="1">
      <alignment horizontal="left" vertical="center" wrapText="1"/>
    </xf>
    <xf numFmtId="0" fontId="12" fillId="10" borderId="3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left" vertical="center" wrapText="1"/>
    </xf>
    <xf numFmtId="0" fontId="11" fillId="8" borderId="1" xfId="0" applyFont="1" applyFill="1" applyBorder="1" applyAlignment="1">
      <alignment horizontal="left" vertical="center" wrapText="1"/>
    </xf>
    <xf numFmtId="0" fontId="11" fillId="7" borderId="1" xfId="0" applyFont="1" applyFill="1" applyBorder="1" applyAlignment="1">
      <alignment horizontal="left" vertical="center" wrapText="1"/>
    </xf>
    <xf numFmtId="0" fontId="11" fillId="9" borderId="3" xfId="0" applyFont="1" applyFill="1" applyBorder="1" applyAlignment="1">
      <alignment horizontal="left" vertical="center" wrapText="1"/>
    </xf>
    <xf numFmtId="0" fontId="11" fillId="10" borderId="3" xfId="0" applyFont="1" applyFill="1" applyBorder="1" applyAlignment="1">
      <alignment horizontal="left" vertical="center" wrapText="1"/>
    </xf>
    <xf numFmtId="0" fontId="11" fillId="6" borderId="2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4" borderId="4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12" fillId="10" borderId="12" xfId="0" applyFont="1" applyFill="1" applyBorder="1" applyAlignment="1">
      <alignment horizontal="left" vertical="center" wrapText="1"/>
    </xf>
    <xf numFmtId="0" fontId="11" fillId="10" borderId="12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0" fontId="7" fillId="10" borderId="14" xfId="0" applyFont="1" applyFill="1" applyBorder="1" applyAlignment="1">
      <alignment horizontal="center" vertical="center" wrapText="1"/>
    </xf>
    <xf numFmtId="0" fontId="7" fillId="10" borderId="15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4" borderId="16" xfId="0" applyFont="1" applyFill="1" applyBorder="1" applyAlignment="1">
      <alignment horizontal="left" vertical="center" wrapText="1"/>
    </xf>
    <xf numFmtId="0" fontId="12" fillId="8" borderId="10" xfId="0" applyFont="1" applyFill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1" fillId="9" borderId="17" xfId="0" applyFont="1" applyFill="1" applyBorder="1" applyAlignment="1">
      <alignment horizontal="left" vertical="center" wrapText="1"/>
    </xf>
    <xf numFmtId="0" fontId="11" fillId="10" borderId="17" xfId="0" applyFont="1" applyFill="1" applyBorder="1" applyAlignment="1">
      <alignment horizontal="left" vertical="center" wrapText="1"/>
    </xf>
    <xf numFmtId="0" fontId="11" fillId="10" borderId="18" xfId="0" applyFont="1" applyFill="1" applyBorder="1" applyAlignment="1">
      <alignment horizontal="left" vertical="center" wrapText="1"/>
    </xf>
    <xf numFmtId="0" fontId="11" fillId="6" borderId="10" xfId="0" applyFont="1" applyFill="1" applyBorder="1" applyAlignment="1">
      <alignment horizontal="left" vertical="center" wrapText="1"/>
    </xf>
    <xf numFmtId="0" fontId="11" fillId="7" borderId="10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0" fillId="3" borderId="1" xfId="0" applyFill="1" applyBorder="1"/>
    <xf numFmtId="0" fontId="0" fillId="2" borderId="1" xfId="0" applyFill="1" applyBorder="1"/>
    <xf numFmtId="0" fontId="14" fillId="9" borderId="3" xfId="0" applyFont="1" applyFill="1" applyBorder="1" applyAlignment="1">
      <alignment horizontal="center" vertical="center" wrapText="1"/>
    </xf>
    <xf numFmtId="0" fontId="14" fillId="10" borderId="3" xfId="0" applyFont="1" applyFill="1" applyBorder="1" applyAlignment="1">
      <alignment horizontal="center" vertical="center" wrapText="1"/>
    </xf>
    <xf numFmtId="0" fontId="16" fillId="9" borderId="3" xfId="0" applyFont="1" applyFill="1" applyBorder="1" applyAlignment="1">
      <alignment horizontal="left" vertical="center" wrapText="1"/>
    </xf>
    <xf numFmtId="0" fontId="16" fillId="10" borderId="3" xfId="0" applyFont="1" applyFill="1" applyBorder="1" applyAlignment="1">
      <alignment horizontal="left" vertical="center" wrapText="1"/>
    </xf>
    <xf numFmtId="0" fontId="17" fillId="6" borderId="1" xfId="0" applyFont="1" applyFill="1" applyBorder="1" applyAlignment="1">
      <alignment horizontal="left" vertical="center" wrapText="1"/>
    </xf>
    <xf numFmtId="0" fontId="17" fillId="9" borderId="3" xfId="0" applyFont="1" applyFill="1" applyBorder="1" applyAlignment="1">
      <alignment horizontal="left" vertical="center" wrapText="1"/>
    </xf>
    <xf numFmtId="0" fontId="17" fillId="10" borderId="3" xfId="0" applyFont="1" applyFill="1" applyBorder="1" applyAlignment="1">
      <alignment horizontal="left" vertical="center" wrapText="1"/>
    </xf>
    <xf numFmtId="0" fontId="14" fillId="6" borderId="7" xfId="0" applyFont="1" applyFill="1" applyBorder="1" applyAlignment="1">
      <alignment horizontal="center" vertical="center" wrapText="1"/>
    </xf>
    <xf numFmtId="0" fontId="17" fillId="18" borderId="1" xfId="0" applyFont="1" applyFill="1" applyBorder="1" applyAlignment="1">
      <alignment horizontal="left" vertical="center" wrapText="1"/>
    </xf>
    <xf numFmtId="0" fontId="17" fillId="18" borderId="7" xfId="0" applyFont="1" applyFill="1" applyBorder="1" applyAlignment="1">
      <alignment horizontal="left" vertical="center" wrapText="1"/>
    </xf>
    <xf numFmtId="0" fontId="17" fillId="6" borderId="2" xfId="0" applyFont="1" applyFill="1" applyBorder="1" applyAlignment="1">
      <alignment horizontal="left" vertical="center" wrapText="1"/>
    </xf>
    <xf numFmtId="0" fontId="14" fillId="6" borderId="6" xfId="0" applyFont="1" applyFill="1" applyBorder="1" applyAlignment="1">
      <alignment horizontal="center" vertical="center" wrapText="1"/>
    </xf>
    <xf numFmtId="0" fontId="17" fillId="6" borderId="9" xfId="0" applyFont="1" applyFill="1" applyBorder="1" applyAlignment="1">
      <alignment horizontal="left" vertical="center" wrapText="1"/>
    </xf>
    <xf numFmtId="0" fontId="17" fillId="18" borderId="2" xfId="0" applyFont="1" applyFill="1" applyBorder="1" applyAlignment="1">
      <alignment horizontal="left" vertical="center" wrapText="1"/>
    </xf>
    <xf numFmtId="0" fontId="17" fillId="19" borderId="1" xfId="0" applyFont="1" applyFill="1" applyBorder="1" applyAlignment="1">
      <alignment horizontal="left" vertical="center" wrapText="1"/>
    </xf>
    <xf numFmtId="0" fontId="17" fillId="18" borderId="0" xfId="0" applyFont="1" applyFill="1" applyAlignment="1">
      <alignment horizontal="left" vertical="center" wrapText="1"/>
    </xf>
    <xf numFmtId="0" fontId="11" fillId="7" borderId="7" xfId="0" applyFont="1" applyFill="1" applyBorder="1" applyAlignment="1">
      <alignment horizontal="center" vertical="center" wrapText="1"/>
    </xf>
    <xf numFmtId="0" fontId="14" fillId="20" borderId="7" xfId="0" applyFont="1" applyFill="1" applyBorder="1" applyAlignment="1">
      <alignment horizontal="center" vertical="center" wrapText="1"/>
    </xf>
    <xf numFmtId="0" fontId="17" fillId="20" borderId="1" xfId="0" applyFont="1" applyFill="1" applyBorder="1" applyAlignment="1">
      <alignment horizontal="left" vertical="center" wrapText="1"/>
    </xf>
    <xf numFmtId="0" fontId="9" fillId="14" borderId="0" xfId="0" applyFont="1" applyFill="1" applyAlignment="1">
      <alignment horizontal="left" vertical="center" wrapText="1"/>
    </xf>
    <xf numFmtId="0" fontId="0" fillId="0" borderId="0" xfId="0"/>
    <xf numFmtId="0" fontId="10" fillId="17" borderId="1" xfId="0" applyFont="1" applyFill="1" applyBorder="1" applyAlignment="1">
      <alignment horizontal="center" vertical="center" wrapText="1"/>
    </xf>
    <xf numFmtId="0" fontId="0" fillId="17" borderId="1" xfId="0" applyFill="1" applyBorder="1"/>
    <xf numFmtId="0" fontId="10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10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10" fillId="16" borderId="1" xfId="0" applyFont="1" applyFill="1" applyBorder="1" applyAlignment="1">
      <alignment horizontal="center" vertical="center" wrapText="1"/>
    </xf>
    <xf numFmtId="0" fontId="0" fillId="16" borderId="1" xfId="0" applyFill="1" applyBorder="1"/>
    <xf numFmtId="0" fontId="7" fillId="15" borderId="0" xfId="0" applyFont="1" applyFill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0" fillId="0" borderId="2" xfId="0" applyBorder="1"/>
    <xf numFmtId="0" fontId="5" fillId="5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3" fillId="14" borderId="0" xfId="0" applyFont="1" applyFill="1" applyAlignment="1">
      <alignment horizontal="left" vertical="center" wrapText="1"/>
    </xf>
    <xf numFmtId="0" fontId="14" fillId="15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16" borderId="1" xfId="0" applyFont="1" applyFill="1" applyBorder="1" applyAlignment="1">
      <alignment horizontal="center" vertical="center" wrapText="1"/>
    </xf>
    <xf numFmtId="0" fontId="15" fillId="17" borderId="1" xfId="0" applyFont="1" applyFill="1" applyBorder="1" applyAlignment="1">
      <alignment horizontal="center" vertical="center" wrapText="1"/>
    </xf>
    <xf numFmtId="0" fontId="14" fillId="15" borderId="19" xfId="0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20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16" borderId="5" xfId="0" applyFont="1" applyFill="1" applyBorder="1" applyAlignment="1">
      <alignment horizontal="center" vertical="center" wrapText="1"/>
    </xf>
    <xf numFmtId="0" fontId="15" fillId="16" borderId="20" xfId="0" applyFont="1" applyFill="1" applyBorder="1" applyAlignment="1">
      <alignment horizontal="center" vertical="center" wrapText="1"/>
    </xf>
    <xf numFmtId="0" fontId="15" fillId="16" borderId="2" xfId="0" applyFont="1" applyFill="1" applyBorder="1" applyAlignment="1">
      <alignment horizontal="center" vertical="center" wrapText="1"/>
    </xf>
    <xf numFmtId="0" fontId="15" fillId="17" borderId="5" xfId="0" applyFont="1" applyFill="1" applyBorder="1" applyAlignment="1">
      <alignment horizontal="center" vertical="center" wrapText="1"/>
    </xf>
    <xf numFmtId="0" fontId="15" fillId="17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10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5F5F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border outline="0">
        <top style="thin">
          <color rgb="FFAAAAAA"/>
        </top>
      </border>
    </dxf>
    <dxf>
      <border outline="0">
        <left style="medium">
          <color rgb="FF555555"/>
        </left>
        <right style="thin">
          <color rgb="FFAAAAAA"/>
        </right>
        <top style="thin">
          <color rgb="FFAAAAAA"/>
        </top>
        <bottom style="thin">
          <color rgb="FFAAAAAA"/>
        </bottom>
      </border>
    </dxf>
    <dxf>
      <border outline="0">
        <bottom style="thin">
          <color rgb="FFAAAAAA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5F5F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AAAAAA"/>
        </left>
        <right style="thin">
          <color rgb="FFAAAAAA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theme="0" tint="-4.9989318521683403E-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AAAAAA"/>
        </left>
        <right/>
        <top style="thin">
          <color rgb="FFAAAAAA"/>
        </top>
        <bottom style="thin">
          <color rgb="FFAAAAAA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5F5F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5F5F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5F5F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fill>
        <patternFill patternType="solid">
          <fgColor indexed="64"/>
          <bgColor rgb="FFD0E4F7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rgb="FF555555"/>
        </left>
        <right style="medium">
          <color indexed="64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fill>
        <patternFill patternType="solid">
          <fgColor indexed="64"/>
          <bgColor rgb="FFD0E4F7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rgb="FF555555"/>
        </left>
        <right style="medium">
          <color indexed="64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numFmt numFmtId="0" formatCode="General"/>
      <fill>
        <patternFill patternType="solid">
          <fgColor indexed="64"/>
          <bgColor rgb="FFD0E4F7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rgb="FF555555"/>
        </left>
        <right style="medium">
          <color indexed="64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border outline="0">
        <top style="thin">
          <color rgb="FFAAAAAA"/>
        </top>
      </border>
    </dxf>
    <dxf>
      <border outline="0">
        <left style="medium">
          <color rgb="FF555555"/>
        </left>
        <right style="thin">
          <color rgb="FFAAAAAA"/>
        </right>
        <top style="thin">
          <color rgb="FFAAAAAA"/>
        </top>
        <bottom style="thin">
          <color rgb="FFAAAAAA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5F5F5"/>
        </patternFill>
      </fill>
      <alignment horizontal="left" vertical="center" textRotation="0" wrapText="1" indent="0" justifyLastLine="0" shrinkToFit="0" readingOrder="0"/>
    </dxf>
    <dxf>
      <border outline="0">
        <bottom style="thin">
          <color rgb="FFAAAAAA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5F5F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AAAAAA"/>
        </left>
        <right style="thin">
          <color rgb="FFAAAAAA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3CD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rgb="FF555555"/>
        </left>
        <right/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3CD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rgb="FF555555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rgb="FF555555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rgb="FF555555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rgb="FF555555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rgb="FF555555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rgb="FF555555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5F5F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fill>
        <patternFill patternType="solid">
          <fgColor indexed="64"/>
          <bgColor rgb="FFDDEE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DDEE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DDEE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DDEE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border outline="0">
        <top style="thin">
          <color rgb="FFAAAAAA"/>
        </top>
      </border>
    </dxf>
    <dxf>
      <border outline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center" textRotation="0" wrapText="1" indent="0" justifyLastLine="0" shrinkToFit="0" readingOrder="0"/>
    </dxf>
    <dxf>
      <border outline="0">
        <bottom style="thin">
          <color rgb="FFAAAAAA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/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border outline="0">
        <top style="thin">
          <color rgb="FFAAAAAA"/>
        </top>
      </border>
    </dxf>
    <dxf>
      <border outline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border outline="0">
        <bottom style="thin">
          <color rgb="FFAAAAAA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AAAAAA"/>
        </left>
        <right style="thin">
          <color rgb="FFAAAAAA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3CD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rgb="FF555555"/>
        </left>
        <right/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FFF3CD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rgb="FF555555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rgb="FF555555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rgb="FF555555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rgb="FF555555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0" formatCode="General"/>
      <fill>
        <patternFill patternType="solid">
          <fgColor indexed="64"/>
          <bgColor rgb="FFDDEE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fill>
        <patternFill patternType="solid">
          <fgColor indexed="64"/>
          <bgColor rgb="FFDDEE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fill>
        <patternFill patternType="solid">
          <fgColor indexed="64"/>
          <bgColor rgb="FFD0E4F7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rgb="FF555555"/>
        </left>
        <right style="medium">
          <color indexed="64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fill>
        <patternFill patternType="solid">
          <fgColor indexed="64"/>
          <bgColor rgb="FFD0E4F7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rgb="FF555555"/>
        </left>
        <right style="medium">
          <color indexed="64"/>
        </right>
        <top style="thin">
          <color rgb="FFAAAAAA"/>
        </top>
        <bottom style="thin">
          <color rgb="FFAAAAAA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rgb="FFAAAAAA"/>
        </right>
        <top style="thin">
          <color rgb="FFAAAAAA"/>
        </top>
        <bottom style="thin">
          <color rgb="FFAAAAAA"/>
        </bottom>
        <vertical/>
        <horizontal/>
      </border>
    </dxf>
    <dxf>
      <border outline="0">
        <top style="thin">
          <color rgb="FFAAAAAA"/>
        </top>
      </border>
    </dxf>
    <dxf>
      <border outline="0">
        <left style="medium">
          <color rgb="FF555555"/>
        </left>
        <right style="thin">
          <color rgb="FFAAAAAA"/>
        </right>
        <top style="thin">
          <color rgb="FFAAAAAA"/>
        </top>
        <bottom style="thin">
          <color rgb="FFAAAAAA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center" textRotation="0" wrapText="1" indent="0" justifyLastLine="0" shrinkToFit="0" readingOrder="0"/>
    </dxf>
    <dxf>
      <border outline="0">
        <bottom style="thin">
          <color rgb="FFAAAAAA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colors>
    <mruColors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1252AF-A27A-41E9-8AA7-2BAB565C9B20}" name="Datos_Iniciativa" displayName="Datos_Iniciativa" ref="A13:I33" totalsRowShown="0" headerRowDxfId="85" dataDxfId="83" headerRowBorderDxfId="84" tableBorderDxfId="82" totalsRowBorderDxfId="81">
  <autoFilter ref="A13:I33" xr:uid="{3D1252AF-A27A-41E9-8AA7-2BAB565C9B20}"/>
  <tableColumns count="9">
    <tableColumn id="1" xr3:uid="{97DDEDBD-90B6-4E38-8D71-F6B0511C72C9}" name="[APP] Nombre_Aplicacion" dataDxfId="80"/>
    <tableColumn id="2" xr3:uid="{D6CE6E1D-035E-485A-BC94-9835BAC7F994}" name="[APP] Codigo_Aplicacion_x000a_(4 dígitos)" dataDxfId="79"/>
    <tableColumn id="3" xr3:uid="{3B072FDF-2F71-4DF8-818C-F9B4DC12F958}" name="[SOL] Identificador_Corto_x000a_(debe cumplir el patron [a-z0-9.])" dataDxfId="78"/>
    <tableColumn id="4" xr3:uid="{011DD0DB-2E24-4D5D-B148-B2DDD5388FB6}" name="[SOL] Owner_Tecnico_x000a_(nombre + email)" dataDxfId="77"/>
    <tableColumn id="5" xr3:uid="{8D4A8F94-DE97-4768-BD76-974BF16F2CBF}" name="[SOL] Owner_Funcional_x000a_(nombre + email)" dataDxfId="76"/>
    <tableColumn id="6" xr3:uid="{FE9B96B3-6FF6-42DF-9FDB-FE4F16E1AB3D}" name="[SOL] Equipo_Soporte" dataDxfId="75"/>
    <tableColumn id="7" xr3:uid="{63ADD6FF-E920-4E6C-9835-64D0E9F25605}" name="[SOL] Dominio_Funcional" dataDxfId="74"/>
    <tableColumn id="8" xr3:uid="{C8856C80-B451-471F-8817-403364C7EA08}" name="[SOL] Rol_en_Iniciativa_x000a_(Productor/Consumidor/Ambos)" dataDxfId="73"/>
    <tableColumn id="9" xr3:uid="{5DF58BF6-0670-4AC2-909F-AE57911411BC}" name="[OPC] Observaciones" dataDxfId="7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3853102-648F-47E8-B9E7-785D862FDC05}" name="Solicitud_ClienteKafka" displayName="Solicitud_ClienteKafka" ref="A4:P58" totalsRowShown="0" headerRowDxfId="106" dataDxfId="104" headerRowBorderDxfId="105" tableBorderDxfId="103" totalsRowBorderDxfId="102">
  <autoFilter ref="A4:P58" xr:uid="{43853102-648F-47E8-B9E7-785D862FDC05}"/>
  <tableColumns count="16">
    <tableColumn id="1" xr3:uid="{6C1B6870-1B94-4E5A-8A37-73EE06C6D03F}" name="[APP] Nombre_Aplicacion" dataDxfId="101"/>
    <tableColumn id="2" xr3:uid="{CC21ADDF-DE67-4624-8487-7B923BAE50F6}" name="[APP] Codigo_Aplicacion" dataDxfId="100">
      <calculatedColumnFormula>IFERROR(VLOOKUP(Solicitud_ClienteKafka!A5,Datos_Iniciativa[#All],2,FALSE),"")</calculatedColumnFormula>
    </tableColumn>
    <tableColumn id="3" xr3:uid="{7F7DF7B9-0602-45A2-95A9-F2DA79420B86}" name="[SOL] Identificador_Corto" dataDxfId="99">
      <calculatedColumnFormula>IFERROR(VLOOKUP(Solicitud_ClienteKafka!A5,Datos_Iniciativa[#All],3,FALSE),"")</calculatedColumnFormula>
    </tableColumn>
    <tableColumn id="4" xr3:uid="{019DA28E-3A35-4360-BB40-4208A1220661}" name="[SOL] JIRA_ID" dataDxfId="98"/>
    <tableColumn id="5" xr3:uid="{30DF5D03-4B06-4ADF-A77E-0FDCD44BF18D}" name="[SOL] Owner_Tecnico" dataDxfId="97">
      <calculatedColumnFormula>IFERROR(VLOOKUP(Solicitud_ClienteKafka!A5,Datos_Iniciativa[#All],4,FALSE),"")</calculatedColumnFormula>
    </tableColumn>
    <tableColumn id="6" xr3:uid="{74F58AF2-EE96-439B-B5E8-CB864202E5A5}" name="[SOL] Tipo_Operacion_x000a_ALTA / MODIFICACION / BAJA" dataDxfId="96"/>
    <tableColumn id="7" xr3:uid="{3ACF84E0-1311-4F2B-870F-1220BEECB2D7}" name="[AUT] Nombre_Cliente_Generado_x000a_{codigo}-{identificador}" dataDxfId="95">
      <calculatedColumnFormula>IF(A5="","",_xlfn.CONCAT("a",B5,"-",C5))</calculatedColumnFormula>
    </tableColumn>
    <tableColumn id="8" xr3:uid="{87A6E799-4E13-40DD-AC24-EEF1B0A68E8F}" name="[SOL] Entornos_x000a_INT / PRE+PRO / INT+PRE+PRO" dataDxfId="94"/>
    <tableColumn id="9" xr3:uid="{39E8FF46-5A7D-4AC5-9D97-08543A5D15CE}" name="[SOL] CPD_Cloud_x000a_Onpremise / Azure / AWS" dataDxfId="93"/>
    <tableColumn id="10" xr3:uid="{5D6D3E31-76F5-42D3-A63D-1B927C06AD8F}" name="[SOL] Criticidad_x000a_Alta / Media / Baja" dataDxfId="92"/>
    <tableColumn id="11" xr3:uid="{E99D68F3-88A9-4F57-A946-C9020AA30E43}" name="[OPC] Justificacion_Excepcion_x000a_si hay desviación del estándar" dataDxfId="91"/>
    <tableColumn id="12" xr3:uid="{4EF35588-1B6A-41D8-966E-C8182EFD5026}" name="[OFI] Resultado_x000a_Validacion" dataDxfId="90"/>
    <tableColumn id="13" xr3:uid="{9A8B4BF7-9638-4EAF-B64F-4133FA33301E}" name="[OFI] Observaciones_x000a_Oficina" dataDxfId="89"/>
    <tableColumn id="14" xr3:uid="{28BA7923-6E1C-4463-A27E-411A274329E8}" name="[OFI] Permisos_x000a_Especiales" dataDxfId="88"/>
    <tableColumn id="15" xr3:uid="{8513BAD7-348A-4F10-8EE8-04B1CC4EF435}" name="[CTR] Validacion_x000a_Campos" dataDxfId="87"/>
    <tableColumn id="16" xr3:uid="{06DF6AE6-66DF-427F-B9EC-E8C6A663B3C4}" name="[CTR] Requiere_x000a_Revision_Tecnica" dataDxfId="8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57FE041-6A2D-4EDC-8514-948A48888DB5}" name="Solicitud_Topic" displayName="Solicitud_Topic" ref="A4:AA84" totalsRowShown="0" headerRowDxfId="71" dataDxfId="69" headerRowBorderDxfId="70" tableBorderDxfId="68" totalsRowBorderDxfId="67">
  <autoFilter ref="A4:AA84" xr:uid="{E57FE041-6A2D-4EDC-8514-948A48888DB5}"/>
  <tableColumns count="27">
    <tableColumn id="1" xr3:uid="{6B3F582C-88CC-4631-B495-F484AAC3EFDF}" name="[APP] Nombre_Aplicacion" dataDxfId="66"/>
    <tableColumn id="2" xr3:uid="{13067FDB-667C-4A81-B0ED-330CAD073FAC}" name="[SOL] JIRA_ID" dataDxfId="65"/>
    <tableColumn id="3" xr3:uid="{451B3E56-3170-4C04-A733-52256F1B547A}" name="[SOL] Owner_Funcional" dataDxfId="64">
      <calculatedColumnFormula>IFERROR(VLOOKUP(Solicitud_Topic!A5,Datos_Iniciativa[#All],5,FALSE),"")</calculatedColumnFormula>
    </tableColumn>
    <tableColumn id="4" xr3:uid="{80C472E4-466A-4A27-B0D6-7547C8E77FE8}" name="[SOL] Owner_Tecnico" dataDxfId="63">
      <calculatedColumnFormula>IFERROR(VLOOKUP(Solicitud_Topic!A5,Datos_Iniciativa[#All],4,FALSE),"")</calculatedColumnFormula>
    </tableColumn>
    <tableColumn id="5" xr3:uid="{666949EE-AAF6-44FB-9B64-6E623DD27FB5}" name="[SOL] Tipo_Operacion_x000a_ALTA / MODIFICACION / BAJA" dataDxfId="62"/>
    <tableColumn id="6" xr3:uid="{F08AFB2E-0905-41D9-94CF-BD4A1C67E003}" name="[SOL] Entorno_x000a_INT / PRE / PRO" dataDxfId="61"/>
    <tableColumn id="7" xr3:uid="{56084A52-1AF9-4668-B249-E6AD1C980BCB}" name="[SOL] CPD_Cloud" dataDxfId="60"/>
    <tableColumn id="8" xr3:uid="{13BF7EEC-77BA-47F8-8A31-D0E5F4F60817}" name="[SOL] Cliente_Kafka_Propietario_x000a_prefijo del topic" dataDxfId="59">
      <calculatedColumnFormula>IFERROR(VLOOKUP(Solicitud_Topic!A5,Solicitud_ClienteKafka[#All],7,FALSE),"")</calculatedColumnFormula>
    </tableColumn>
    <tableColumn id="9" xr3:uid="{E080664C-78A1-4317-A5D6-8C3B374CCB5E}" name="[SOL] Descripcion_Topic_x000a_(debe cumplir el patron [a-z0-9_])" dataDxfId="58"/>
    <tableColumn id="10" xr3:uid="{3A875D0F-A952-4A83-9B05-AA34748037BF}" name="[AUT] Nombre_Topic_Generado_x000a_{cliente}-{desc}[-entorno]" dataDxfId="57">
      <calculatedColumnFormula array="1">IFERROR(_xlfn.SWITCH(F5,"PRO",_xlfn.CONCAT(H5,"-",I5),"PRE",_xlfn.CONCAT(H5,"-",I5,"-pre"),"INT",_xlfn.CONCAT(H5,"-",I5,"-int")),"")</calculatedColumnFormula>
    </tableColumn>
    <tableColumn id="11" xr3:uid="{7C575326-1C7A-47DB-932C-3B469026D4CE}" name="[SOL] Dominio_x000a_ej: PAGOS, CRM" dataDxfId="56"/>
    <tableColumn id="12" xr3:uid="{0DFA54F5-C7EC-4B25-8F09-D3D11E6CE976}" name="[SOL] Criticidad_x000a_Alta / Media / Baja" dataDxfId="55"/>
    <tableColumn id="13" xr3:uid="{816DB273-5125-4483-AED4-82A421BE3A90}" name="[SOL] Volumen_MBs_x000a_media normal" dataDxfId="54"/>
    <tableColumn id="14" xr3:uid="{3B11C4D1-1BCA-4589-9026-B13C8233BD9E}" name="[SOL] Pico_MBs_x000a_máximo esperado" dataDxfId="53"/>
    <tableColumn id="15" xr3:uid="{C9B62549-0F16-4A57-90EF-9783E9417CAD}" name="[OPC] Cuando_Pico_x000a_descripción" dataDxfId="52"/>
    <tableColumn id="16" xr3:uid="{C1B424B4-EBA4-4408-AFF0-CE2DCC37C215}" name="[OPC] Tam_Msg_Bytes_x000a_tamaño medio" dataDxfId="51"/>
    <tableColumn id="19" xr3:uid="{ECAEC53E-AE60-499D-A5FF-BD945B55E773}" name="[OPC] Tam_Msg_Bytes_x000a_tamaño maximo" dataDxfId="0"/>
    <tableColumn id="17" xr3:uid="{7E670F92-09CC-40FA-BF7F-018E99BA03BE}" name="[OPC] Retention_Dias_x000a_def=7" dataDxfId="50"/>
    <tableColumn id="18" xr3:uid="{42E5A24D-2570-4178-B298-BCE1323FC725}" name="[SOL] Requiere_Schema_x000a_SI / NO" dataDxfId="49"/>
    <tableColumn id="21" xr3:uid="{9F67801F-E3FE-41CA-AF9E-B4BF26C9209A}" name="[OPC] Justificacion_Excepcion_x000a_retención &gt;7d, msg &gt;1MB…" dataDxfId="48"/>
    <tableColumn id="22" xr3:uid="{36BFD0D5-DBFA-40BD-B2BB-7560B3CC5918}" name="[OFI] Resultado_x000a_Validacion" dataDxfId="47"/>
    <tableColumn id="23" xr3:uid="{1323F7C4-C97B-4E07-8E8F-A904B25573CA}" name="[OFI] Observaciones_x000a_Oficina" dataDxfId="46"/>
    <tableColumn id="24" xr3:uid="{15ADAD3D-2B29-439C-9345-9D75AC721DCE}" name="[OFI] Particiones" dataDxfId="45"/>
    <tableColumn id="25" xr3:uid="{BCC08EA8-745B-47BC-84B1-BDC20206CC5C}" name="[OFI] RF" dataDxfId="44"/>
    <tableColumn id="26" xr3:uid="{55D33D7B-0F70-45D7-B5AC-92B965DBF56D}" name="[OFI] Min_ISR" dataDxfId="43"/>
    <tableColumn id="27" xr3:uid="{54C929A0-9BF9-4A19-99E0-C349F5E2FC0A}" name="[CTR] Validacion_x000a_Campos" dataDxfId="42"/>
    <tableColumn id="28" xr3:uid="{35360CED-E4AE-46B4-9C01-B9B34C3E15F0}" name="[CTR] Requiere_x000a_Revision_Tecnica" dataDxfId="41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67B21D8-1A09-4D95-BE2B-03FBFFDCE74E}" name="Solicitud_Conector" displayName="Solicitud_Conector" ref="A4:R84" totalsRowShown="0" headerRowDxfId="40" dataDxfId="38" headerRowBorderDxfId="39" tableBorderDxfId="37" totalsRowBorderDxfId="36">
  <autoFilter ref="A4:R84" xr:uid="{C67B21D8-1A09-4D95-BE2B-03FBFFDCE74E}"/>
  <tableColumns count="18">
    <tableColumn id="1" xr3:uid="{5D38F0D3-C602-465C-80C2-B16B7AE14CED}" name="[APP] Nombre_Aplicacion" dataDxfId="35"/>
    <tableColumn id="2" xr3:uid="{900C4845-9F11-4C49-A0C0-864248243DB3}" name="[APP] Codigo_Aplicacion" dataDxfId="34">
      <calculatedColumnFormula>IFERROR(VLOOKUP(Solicitud_Conector!A5,Datos_Iniciativa[#All],2,FALSE),"")</calculatedColumnFormula>
    </tableColumn>
    <tableColumn id="3" xr3:uid="{4C07AE60-B1A5-48F6-BA22-CF0DB4AED7D7}" name="[SOL] JIRA_ID" dataDxfId="33"/>
    <tableColumn id="4" xr3:uid="{59FFF406-541E-47D7-A41C-7268B55998C3}" name="[SOL] Owner_Tecnico" dataDxfId="32">
      <calculatedColumnFormula>IFERROR(VLOOKUP(Solicitud_Conector!A5,Datos_Iniciativa[#All],4,FALSE),"")</calculatedColumnFormula>
    </tableColumn>
    <tableColumn id="5" xr3:uid="{E6025EEB-FD9D-42D2-80F3-0114BA509F74}" name="[SOL] Tipo_Operacion_x000a_ALTA / MODIFICACION / BAJA" dataDxfId="31"/>
    <tableColumn id="6" xr3:uid="{04A74DC0-FE70-4119-901B-540AFCA59AD5}" name="[SOL] Entorno_x000a_INT / PRE / PRO" dataDxfId="30"/>
    <tableColumn id="7" xr3:uid="{397F19BB-448A-4B80-90E6-499E26CD5556}" name="[SOL] CPD_Cloud" dataDxfId="29"/>
    <tableColumn id="8" xr3:uid="{9348644E-3282-4B93-85CD-4C7ECA1DD28D}" name="[SOL] Cliente_Kafka_Propietario_x000a_prefijo del conector" dataDxfId="28">
      <calculatedColumnFormula>IFERROR(VLOOKUP(Solicitud_Conector!A5,Solicitud_ClienteKafka[#All],7,FALSE),"")</calculatedColumnFormula>
    </tableColumn>
    <tableColumn id="9" xr3:uid="{6528503C-1167-4BD9-98E6-13717C471B08}" name="[SOL] Libreria_Conector_x000a_dropdown" dataDxfId="27"/>
    <tableColumn id="10" xr3:uid="{2B498A81-C56F-4168-BEB3-965BCFF5D53B}" name="[SOL] Descripcion Funcional" dataDxfId="26"/>
    <tableColumn id="11" xr3:uid="{86C83FBD-A761-4E36-B43D-9904735FB4CB}" name="[SOL] Nombre_Connector_x000a_{cliente}-{libreria}-{sistema}" dataDxfId="25">
      <calculatedColumnFormula>IF(H5="","",_xlfn.CONCAT(H5,"-",I5,"-",J5))</calculatedColumnFormula>
    </tableColumn>
    <tableColumn id="12" xr3:uid="{8CB21361-76BB-4BD5-BAB8-8EA1C1058E62}" name="[SOL] Criticidad_x000a_Alta / Media / Baja" dataDxfId="24"/>
    <tableColumn id="13" xr3:uid="{784A5F18-48F6-4747-9CDF-8722FFB9B44B}" name="[SOL] Snapshot_Propuesto_x000a_SI / NO" dataDxfId="23"/>
    <tableColumn id="14" xr3:uid="{AEB179D9-F97E-4C5E-976F-A699C8DB01A7}" name="[OPC] Retries_x000a_def=5" dataDxfId="22"/>
    <tableColumn id="15" xr3:uid="{9926A49E-3EFD-44FA-90DE-A5480E42AD14}" name="[OPC] DLQ_Propuesta_x000a_topic DLQ si aplica" dataDxfId="21"/>
    <tableColumn id="16" xr3:uid="{9D96D2BB-E395-4F18-ACF1-405DB959C19D}" name="[OPC] Volumen_MBs" dataDxfId="20"/>
    <tableColumn id="17" xr3:uid="{E5D04D42-AF36-479F-A326-10E9914DC6A2}" name="[SOL] Config_Conector_x000a_JSON en texto" dataDxfId="19"/>
    <tableColumn id="18" xr3:uid="{9ABC2C00-6988-445F-891F-86F2EDCA49D1}" name="[OPC] Justificacion_x000a_Excepcion" dataDxfId="18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45CDFC2-DBAF-4D18-87E8-FBF062FA1175}" name="Soicitud_StreamProcessing" displayName="Soicitud_StreamProcessing" ref="A4:M1045624" totalsRowShown="0" headerRowDxfId="17" headerRowBorderDxfId="16" tableBorderDxfId="15" totalsRowBorderDxfId="14">
  <autoFilter ref="A4:M1045624" xr:uid="{045CDFC2-DBAF-4D18-87E8-FBF062FA1175}"/>
  <tableColumns count="13">
    <tableColumn id="1" xr3:uid="{AD99101D-16DC-4E5B-ACFF-860757294060}" name="[APP] Nombre_Aplicacion" dataDxfId="13"/>
    <tableColumn id="2" xr3:uid="{0C45D63F-609F-48A9-AAED-723A8F086473}" name="[SOL] JIRA_ID" dataDxfId="12"/>
    <tableColumn id="18" xr3:uid="{A8B01A41-0375-4F21-A296-075DAB39E3A7}" name="[SOL] Owner_Tecnico" dataDxfId="11"/>
    <tableColumn id="5" xr3:uid="{09EC88EC-6591-4222-B429-3EFBA7BCFEB2}" name="[SOL] Tipo_Operacion_x000a_ALTA / MODIFICACION / BAJA" dataDxfId="10"/>
    <tableColumn id="6" xr3:uid="{FE1F37E4-3C0F-4E9F-965F-52269DFE872B}" name="[SOL] Entorno_x000a_Solo PRE o PRO" dataDxfId="9"/>
    <tableColumn id="7" xr3:uid="{0480645E-1D82-410E-809F-A3C4E1F3AD8F}" name="[SOL] CPD_Cloud" dataDxfId="8"/>
    <tableColumn id="8" xr3:uid="{9BB2A958-4691-4AA4-BB1A-078189BD5BDE}" name="[SOL] Tipo_x000a_ksqlDB / Flink" dataDxfId="7"/>
    <tableColumn id="9" xr3:uid="{A95BD741-3AE7-45E0-87D4-0F98DF0F5682}" name="[SOL] Nombre_Pipeline_x000a_slug descriptivo" dataDxfId="6"/>
    <tableColumn id="10" xr3:uid="{A18B417E-FAB8-4C06-8792-DD8FB790C1A6}" name="[SOL] Topics_Entrada_x000a_separados por coma" dataDxfId="5"/>
    <tableColumn id="11" xr3:uid="{3321EC45-1427-45D2-A6C3-7AF237414697}" name="[SOL] Topics_Salida_x000a_separados por coma" dataDxfId="4"/>
    <tableColumn id="13" xr3:uid="{7DE93CFB-748F-475F-B11B-117226C89AC2}" name="[OPC] Volumen_MBs" dataDxfId="3"/>
    <tableColumn id="14" xr3:uid="{D1352E95-02C7-4712-B1AB-16B723EFA176}" name="[SOL] Justificacion_x000a_por qué este tipo" dataDxfId="2"/>
    <tableColumn id="15" xr3:uid="{C42B1D00-B0DA-462B-8D07-CD0FC3C4CECF}" name="[SOL] Query_KSQL_Flink_x000a_SQL completo o código del job" dataDxfId="1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C25"/>
  <sheetViews>
    <sheetView showGridLines="0" workbookViewId="0">
      <selection activeCell="A22" sqref="A22:C22"/>
    </sheetView>
  </sheetViews>
  <sheetFormatPr defaultRowHeight="15" x14ac:dyDescent="0.25"/>
  <cols>
    <col min="1" max="1" width="38" customWidth="1"/>
    <col min="2" max="2" width="72" customWidth="1"/>
    <col min="3" max="3" width="20" customWidth="1"/>
  </cols>
  <sheetData>
    <row r="1" spans="1:3" ht="30" customHeight="1" x14ac:dyDescent="0.25">
      <c r="A1" s="98" t="s">
        <v>120</v>
      </c>
      <c r="B1" s="82"/>
      <c r="C1" s="82"/>
    </row>
    <row r="3" spans="1:3" ht="21.95" customHeight="1" x14ac:dyDescent="0.25">
      <c r="A3" s="97" t="s">
        <v>0</v>
      </c>
      <c r="B3" s="82"/>
      <c r="C3" s="82"/>
    </row>
    <row r="4" spans="1:3" ht="30" customHeight="1" x14ac:dyDescent="0.25">
      <c r="A4" s="1" t="s">
        <v>1</v>
      </c>
      <c r="B4" s="93" t="s">
        <v>2</v>
      </c>
      <c r="C4" s="94"/>
    </row>
    <row r="5" spans="1:3" ht="30" customHeight="1" x14ac:dyDescent="0.25">
      <c r="A5" s="2" t="s">
        <v>3</v>
      </c>
      <c r="B5" s="93" t="s">
        <v>4</v>
      </c>
      <c r="C5" s="94"/>
    </row>
    <row r="6" spans="1:3" ht="30" customHeight="1" x14ac:dyDescent="0.25">
      <c r="A6" s="3" t="s">
        <v>5</v>
      </c>
      <c r="B6" s="93" t="s">
        <v>6</v>
      </c>
      <c r="C6" s="94"/>
    </row>
    <row r="7" spans="1:3" ht="30" customHeight="1" x14ac:dyDescent="0.25">
      <c r="A7" s="4" t="s">
        <v>7</v>
      </c>
      <c r="B7" s="93" t="s">
        <v>8</v>
      </c>
      <c r="C7" s="94"/>
    </row>
    <row r="8" spans="1:3" ht="30" customHeight="1" x14ac:dyDescent="0.25">
      <c r="A8" s="5" t="s">
        <v>9</v>
      </c>
      <c r="B8" s="93" t="s">
        <v>10</v>
      </c>
      <c r="C8" s="94"/>
    </row>
    <row r="9" spans="1:3" ht="30" customHeight="1" x14ac:dyDescent="0.25">
      <c r="A9" s="6" t="s">
        <v>11</v>
      </c>
      <c r="B9" s="93" t="s">
        <v>12</v>
      </c>
      <c r="C9" s="94"/>
    </row>
    <row r="11" spans="1:3" ht="9.9499999999999993" customHeight="1" x14ac:dyDescent="0.25"/>
    <row r="12" spans="1:3" ht="21.95" customHeight="1" x14ac:dyDescent="0.25">
      <c r="A12" s="97" t="s">
        <v>13</v>
      </c>
      <c r="B12" s="82"/>
      <c r="C12" s="82"/>
    </row>
    <row r="13" spans="1:3" ht="26.1" customHeight="1" x14ac:dyDescent="0.25">
      <c r="A13" s="7" t="s">
        <v>14</v>
      </c>
      <c r="B13" s="93" t="s">
        <v>15</v>
      </c>
      <c r="C13" s="94"/>
    </row>
    <row r="14" spans="1:3" ht="26.1" customHeight="1" x14ac:dyDescent="0.25">
      <c r="A14" s="8" t="s">
        <v>16</v>
      </c>
      <c r="B14" s="93" t="s">
        <v>17</v>
      </c>
      <c r="C14" s="94"/>
    </row>
    <row r="15" spans="1:3" ht="26.1" customHeight="1" x14ac:dyDescent="0.25">
      <c r="A15" s="9" t="s">
        <v>18</v>
      </c>
      <c r="B15" s="93" t="s">
        <v>19</v>
      </c>
      <c r="C15" s="94"/>
    </row>
    <row r="17" spans="1:3" ht="9.9499999999999993" customHeight="1" x14ac:dyDescent="0.25"/>
    <row r="18" spans="1:3" ht="21.95" customHeight="1" x14ac:dyDescent="0.25">
      <c r="A18" s="96" t="s">
        <v>119</v>
      </c>
      <c r="B18" s="82"/>
      <c r="C18" s="82"/>
    </row>
    <row r="19" spans="1:3" ht="21.95" customHeight="1" x14ac:dyDescent="0.25">
      <c r="A19" s="95" t="s">
        <v>20</v>
      </c>
      <c r="B19" s="82"/>
      <c r="C19" s="82"/>
    </row>
    <row r="20" spans="1:3" ht="21.95" customHeight="1" x14ac:dyDescent="0.25">
      <c r="A20" s="92" t="s">
        <v>21</v>
      </c>
      <c r="B20" s="82"/>
      <c r="C20" s="82"/>
    </row>
    <row r="21" spans="1:3" ht="21.95" customHeight="1" x14ac:dyDescent="0.25">
      <c r="A21" s="95" t="s">
        <v>22</v>
      </c>
      <c r="B21" s="82"/>
      <c r="C21" s="82"/>
    </row>
    <row r="22" spans="1:3" ht="21.95" customHeight="1" x14ac:dyDescent="0.25">
      <c r="A22" s="92" t="s">
        <v>23</v>
      </c>
      <c r="B22" s="82"/>
      <c r="C22" s="82"/>
    </row>
    <row r="23" spans="1:3" ht="21.95" customHeight="1" x14ac:dyDescent="0.25">
      <c r="A23" s="92" t="s">
        <v>24</v>
      </c>
      <c r="B23" s="82"/>
      <c r="C23" s="82"/>
    </row>
    <row r="24" spans="1:3" ht="21.95" customHeight="1" x14ac:dyDescent="0.25">
      <c r="A24" s="95" t="s">
        <v>25</v>
      </c>
      <c r="B24" s="82"/>
      <c r="C24" s="82"/>
    </row>
    <row r="25" spans="1:3" ht="21.95" customHeight="1" x14ac:dyDescent="0.25">
      <c r="A25" s="92" t="s">
        <v>26</v>
      </c>
      <c r="B25" s="82"/>
      <c r="C25" s="82"/>
    </row>
  </sheetData>
  <mergeCells count="20">
    <mergeCell ref="A3:C3"/>
    <mergeCell ref="A21:C21"/>
    <mergeCell ref="A12:C12"/>
    <mergeCell ref="B6:C6"/>
    <mergeCell ref="A1:C1"/>
    <mergeCell ref="B5:C5"/>
    <mergeCell ref="B4:C4"/>
    <mergeCell ref="B7:C7"/>
    <mergeCell ref="A25:C25"/>
    <mergeCell ref="A22:C22"/>
    <mergeCell ref="B14:C14"/>
    <mergeCell ref="B8:C8"/>
    <mergeCell ref="A20:C20"/>
    <mergeCell ref="B13:C13"/>
    <mergeCell ref="A19:C19"/>
    <mergeCell ref="B9:C9"/>
    <mergeCell ref="A23:C23"/>
    <mergeCell ref="B15:C15"/>
    <mergeCell ref="A24:C24"/>
    <mergeCell ref="A18:C1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A1:I33"/>
  <sheetViews>
    <sheetView showGridLines="0" workbookViewId="0">
      <pane ySplit="2" topLeftCell="A3" activePane="bottomLeft" state="frozen"/>
      <selection pane="bottomLeft" activeCell="D21" sqref="D21"/>
    </sheetView>
  </sheetViews>
  <sheetFormatPr defaultRowHeight="15" x14ac:dyDescent="0.25"/>
  <cols>
    <col min="1" max="1" width="24" customWidth="1"/>
    <col min="2" max="2" width="36.7109375" bestFit="1" customWidth="1"/>
    <col min="3" max="3" width="27.85546875" bestFit="1" customWidth="1"/>
    <col min="4" max="4" width="21" customWidth="1"/>
    <col min="5" max="5" width="22.28515625" customWidth="1"/>
    <col min="6" max="6" width="21" customWidth="1"/>
    <col min="7" max="7" width="23.42578125" customWidth="1"/>
    <col min="8" max="8" width="27.28515625" bestFit="1" customWidth="1"/>
    <col min="9" max="9" width="24.42578125" bestFit="1" customWidth="1"/>
  </cols>
  <sheetData>
    <row r="1" spans="1:9" ht="26.1" customHeight="1" x14ac:dyDescent="0.25">
      <c r="A1" s="96" t="s">
        <v>27</v>
      </c>
      <c r="B1" s="82"/>
      <c r="C1" s="82"/>
    </row>
    <row r="3" spans="1:9" ht="21.95" customHeight="1" x14ac:dyDescent="0.25">
      <c r="A3" s="2" t="s">
        <v>28</v>
      </c>
      <c r="B3" s="10" t="s">
        <v>29</v>
      </c>
      <c r="C3" s="11"/>
    </row>
    <row r="4" spans="1:9" ht="21.95" customHeight="1" x14ac:dyDescent="0.25">
      <c r="A4" s="2" t="s">
        <v>30</v>
      </c>
      <c r="B4" s="10" t="s">
        <v>31</v>
      </c>
      <c r="C4" s="11"/>
    </row>
    <row r="5" spans="1:9" ht="21.95" customHeight="1" x14ac:dyDescent="0.25">
      <c r="A5" s="2" t="s">
        <v>32</v>
      </c>
      <c r="B5" s="10" t="s">
        <v>33</v>
      </c>
      <c r="C5" s="11"/>
    </row>
    <row r="6" spans="1:9" ht="21.95" customHeight="1" x14ac:dyDescent="0.25">
      <c r="A6" s="2" t="s">
        <v>34</v>
      </c>
      <c r="B6" s="10" t="s">
        <v>35</v>
      </c>
      <c r="C6" s="11"/>
    </row>
    <row r="7" spans="1:9" ht="21.95" customHeight="1" x14ac:dyDescent="0.25">
      <c r="A7" s="2" t="s">
        <v>36</v>
      </c>
      <c r="B7" s="10" t="s">
        <v>37</v>
      </c>
      <c r="C7" s="11"/>
    </row>
    <row r="8" spans="1:9" ht="21.95" customHeight="1" x14ac:dyDescent="0.25">
      <c r="A8" s="2" t="s">
        <v>38</v>
      </c>
      <c r="B8" s="10" t="s">
        <v>39</v>
      </c>
      <c r="C8" s="11"/>
    </row>
    <row r="9" spans="1:9" ht="21.95" customHeight="1" x14ac:dyDescent="0.25">
      <c r="A9" s="2" t="s">
        <v>40</v>
      </c>
      <c r="B9" s="10" t="s">
        <v>41</v>
      </c>
      <c r="C9" s="11"/>
    </row>
    <row r="10" spans="1:9" ht="21.95" customHeight="1" x14ac:dyDescent="0.25">
      <c r="A10" s="3" t="s">
        <v>42</v>
      </c>
      <c r="B10" s="10" t="s">
        <v>43</v>
      </c>
      <c r="C10" s="11" t="s">
        <v>44</v>
      </c>
    </row>
    <row r="12" spans="1:9" ht="21.95" customHeight="1" x14ac:dyDescent="0.25">
      <c r="A12" s="99" t="s">
        <v>45</v>
      </c>
      <c r="B12" s="99"/>
      <c r="C12" s="99"/>
      <c r="D12" s="99"/>
      <c r="E12" s="99"/>
      <c r="F12" s="99"/>
      <c r="G12" s="99"/>
      <c r="H12" s="99"/>
      <c r="I12" s="99"/>
    </row>
    <row r="13" spans="1:9" ht="39.950000000000003" customHeight="1" x14ac:dyDescent="0.25">
      <c r="A13" s="35" t="s">
        <v>46</v>
      </c>
      <c r="B13" s="36" t="s">
        <v>121</v>
      </c>
      <c r="C13" s="36" t="s">
        <v>123</v>
      </c>
      <c r="D13" s="36" t="s">
        <v>149</v>
      </c>
      <c r="E13" s="36" t="s">
        <v>150</v>
      </c>
      <c r="F13" s="36" t="s">
        <v>49</v>
      </c>
      <c r="G13" s="36" t="s">
        <v>50</v>
      </c>
      <c r="H13" s="36" t="s">
        <v>51</v>
      </c>
      <c r="I13" s="37" t="s">
        <v>52</v>
      </c>
    </row>
    <row r="14" spans="1:9" ht="18" customHeight="1" x14ac:dyDescent="0.25">
      <c r="A14" s="33" t="s">
        <v>55</v>
      </c>
      <c r="B14" s="28">
        <v>3101</v>
      </c>
      <c r="C14" s="28" t="s">
        <v>122</v>
      </c>
      <c r="D14" s="28" t="s">
        <v>56</v>
      </c>
      <c r="E14" s="28" t="s">
        <v>57</v>
      </c>
      <c r="F14" s="28" t="s">
        <v>58</v>
      </c>
      <c r="G14" s="28" t="s">
        <v>59</v>
      </c>
      <c r="H14" s="28" t="s">
        <v>54</v>
      </c>
      <c r="I14" s="34" t="s">
        <v>60</v>
      </c>
    </row>
    <row r="15" spans="1:9" ht="18" customHeight="1" x14ac:dyDescent="0.25">
      <c r="A15" s="33"/>
      <c r="B15" s="28"/>
      <c r="C15" s="28"/>
      <c r="D15" s="28"/>
      <c r="E15" s="28"/>
      <c r="F15" s="28"/>
      <c r="G15" s="28"/>
      <c r="H15" s="28"/>
      <c r="I15" s="34"/>
    </row>
    <row r="16" spans="1:9" ht="18" customHeight="1" x14ac:dyDescent="0.25">
      <c r="A16" s="33"/>
      <c r="B16" s="28"/>
      <c r="C16" s="28"/>
      <c r="D16" s="28"/>
      <c r="E16" s="28"/>
      <c r="F16" s="28"/>
      <c r="G16" s="28"/>
      <c r="H16" s="28"/>
      <c r="I16" s="34"/>
    </row>
    <row r="17" spans="1:9" ht="18" customHeight="1" x14ac:dyDescent="0.25">
      <c r="A17" s="33"/>
      <c r="B17" s="28"/>
      <c r="C17" s="28"/>
      <c r="D17" s="28"/>
      <c r="E17" s="28"/>
      <c r="F17" s="28"/>
      <c r="G17" s="28"/>
      <c r="H17" s="28"/>
      <c r="I17" s="34"/>
    </row>
    <row r="18" spans="1:9" ht="18" customHeight="1" x14ac:dyDescent="0.25">
      <c r="A18" s="33"/>
      <c r="B18" s="28"/>
      <c r="C18" s="28"/>
      <c r="D18" s="28"/>
      <c r="E18" s="28"/>
      <c r="F18" s="28"/>
      <c r="G18" s="28"/>
      <c r="H18" s="28"/>
      <c r="I18" s="34"/>
    </row>
    <row r="19" spans="1:9" ht="18" customHeight="1" x14ac:dyDescent="0.25">
      <c r="A19" s="33"/>
      <c r="B19" s="28"/>
      <c r="C19" s="28"/>
      <c r="D19" s="28"/>
      <c r="E19" s="28"/>
      <c r="F19" s="28"/>
      <c r="G19" s="28"/>
      <c r="H19" s="28"/>
      <c r="I19" s="34"/>
    </row>
    <row r="20" spans="1:9" ht="18" customHeight="1" x14ac:dyDescent="0.25">
      <c r="A20" s="33"/>
      <c r="B20" s="28"/>
      <c r="C20" s="28"/>
      <c r="D20" s="28"/>
      <c r="E20" s="28"/>
      <c r="F20" s="28"/>
      <c r="G20" s="28"/>
      <c r="H20" s="28"/>
      <c r="I20" s="34"/>
    </row>
    <row r="21" spans="1:9" x14ac:dyDescent="0.25">
      <c r="A21" s="33"/>
      <c r="B21" s="28"/>
      <c r="C21" s="28"/>
      <c r="D21" s="28"/>
      <c r="E21" s="28"/>
      <c r="F21" s="28"/>
      <c r="G21" s="28"/>
      <c r="H21" s="28"/>
      <c r="I21" s="34"/>
    </row>
    <row r="22" spans="1:9" x14ac:dyDescent="0.25">
      <c r="A22" s="33"/>
      <c r="B22" s="28"/>
      <c r="C22" s="28"/>
      <c r="D22" s="28"/>
      <c r="E22" s="28"/>
      <c r="F22" s="28"/>
      <c r="G22" s="28"/>
      <c r="H22" s="28"/>
      <c r="I22" s="34"/>
    </row>
    <row r="23" spans="1:9" x14ac:dyDescent="0.25">
      <c r="A23" s="33"/>
      <c r="B23" s="28"/>
      <c r="C23" s="28"/>
      <c r="D23" s="28"/>
      <c r="E23" s="28"/>
      <c r="F23" s="28"/>
      <c r="G23" s="28"/>
      <c r="H23" s="28"/>
      <c r="I23" s="34"/>
    </row>
    <row r="24" spans="1:9" x14ac:dyDescent="0.25">
      <c r="A24" s="33"/>
      <c r="B24" s="28"/>
      <c r="C24" s="28"/>
      <c r="D24" s="28"/>
      <c r="E24" s="28"/>
      <c r="F24" s="28"/>
      <c r="G24" s="28"/>
      <c r="H24" s="28"/>
      <c r="I24" s="34"/>
    </row>
    <row r="25" spans="1:9" x14ac:dyDescent="0.25">
      <c r="A25" s="33"/>
      <c r="B25" s="28"/>
      <c r="C25" s="28"/>
      <c r="D25" s="28"/>
      <c r="E25" s="28"/>
      <c r="F25" s="28"/>
      <c r="G25" s="28"/>
      <c r="H25" s="28"/>
      <c r="I25" s="34"/>
    </row>
    <row r="26" spans="1:9" x14ac:dyDescent="0.25">
      <c r="A26" s="33"/>
      <c r="B26" s="28"/>
      <c r="C26" s="28"/>
      <c r="D26" s="28"/>
      <c r="E26" s="28"/>
      <c r="F26" s="28"/>
      <c r="G26" s="28"/>
      <c r="H26" s="28"/>
      <c r="I26" s="34"/>
    </row>
    <row r="27" spans="1:9" x14ac:dyDescent="0.25">
      <c r="A27" s="33"/>
      <c r="B27" s="28"/>
      <c r="C27" s="28"/>
      <c r="D27" s="28"/>
      <c r="E27" s="28"/>
      <c r="F27" s="28"/>
      <c r="G27" s="28"/>
      <c r="H27" s="28"/>
      <c r="I27" s="34"/>
    </row>
    <row r="28" spans="1:9" x14ac:dyDescent="0.25">
      <c r="A28" s="33"/>
      <c r="B28" s="28"/>
      <c r="C28" s="28"/>
      <c r="D28" s="28"/>
      <c r="E28" s="28"/>
      <c r="F28" s="28"/>
      <c r="G28" s="28"/>
      <c r="H28" s="28"/>
      <c r="I28" s="34"/>
    </row>
    <row r="29" spans="1:9" x14ac:dyDescent="0.25">
      <c r="A29" s="33"/>
      <c r="B29" s="28"/>
      <c r="C29" s="28"/>
      <c r="D29" s="28"/>
      <c r="E29" s="28"/>
      <c r="F29" s="28"/>
      <c r="G29" s="28"/>
      <c r="H29" s="28"/>
      <c r="I29" s="34"/>
    </row>
    <row r="30" spans="1:9" x14ac:dyDescent="0.25">
      <c r="A30" s="33"/>
      <c r="B30" s="28"/>
      <c r="C30" s="28"/>
      <c r="D30" s="28"/>
      <c r="E30" s="28"/>
      <c r="F30" s="28"/>
      <c r="G30" s="28"/>
      <c r="H30" s="28"/>
      <c r="I30" s="34"/>
    </row>
    <row r="31" spans="1:9" x14ac:dyDescent="0.25">
      <c r="A31" s="33"/>
      <c r="B31" s="28"/>
      <c r="C31" s="28"/>
      <c r="D31" s="28"/>
      <c r="E31" s="28"/>
      <c r="F31" s="28"/>
      <c r="G31" s="28"/>
      <c r="H31" s="28"/>
      <c r="I31" s="34"/>
    </row>
    <row r="32" spans="1:9" x14ac:dyDescent="0.25">
      <c r="A32" s="33"/>
      <c r="B32" s="28"/>
      <c r="C32" s="28"/>
      <c r="D32" s="28"/>
      <c r="E32" s="28"/>
      <c r="F32" s="28"/>
      <c r="G32" s="28"/>
      <c r="H32" s="28"/>
      <c r="I32" s="34"/>
    </row>
    <row r="33" spans="1:9" x14ac:dyDescent="0.25">
      <c r="A33" s="38"/>
      <c r="B33" s="39"/>
      <c r="C33" s="39"/>
      <c r="D33" s="39"/>
      <c r="E33" s="39"/>
      <c r="F33" s="39"/>
      <c r="G33" s="39"/>
      <c r="H33" s="39"/>
      <c r="I33" s="40"/>
    </row>
  </sheetData>
  <mergeCells count="2">
    <mergeCell ref="A1:C1"/>
    <mergeCell ref="A12:I12"/>
  </mergeCells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</sheetPr>
  <dimension ref="A1:R84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J5" sqref="J5"/>
    </sheetView>
  </sheetViews>
  <sheetFormatPr defaultRowHeight="15" x14ac:dyDescent="0.25"/>
  <cols>
    <col min="1" max="1" width="20" customWidth="1"/>
    <col min="2" max="3" width="24" customWidth="1"/>
    <col min="4" max="4" width="16" customWidth="1"/>
    <col min="5" max="5" width="21" customWidth="1"/>
    <col min="6" max="6" width="20" customWidth="1"/>
    <col min="7" max="7" width="26" customWidth="1"/>
    <col min="8" max="9" width="18" customWidth="1"/>
    <col min="10" max="10" width="14" customWidth="1"/>
    <col min="11" max="11" width="26" customWidth="1"/>
    <col min="12" max="12" width="16" customWidth="1"/>
    <col min="13" max="13" width="22" customWidth="1"/>
    <col min="14" max="14" width="18" customWidth="1"/>
    <col min="15" max="15" width="14" customWidth="1"/>
    <col min="16" max="16" width="18" customWidth="1"/>
  </cols>
  <sheetData>
    <row r="1" spans="1:18" ht="21.95" customHeight="1" x14ac:dyDescent="0.25">
      <c r="A1" s="81" t="s">
        <v>61</v>
      </c>
      <c r="B1" s="81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</row>
    <row r="2" spans="1:18" ht="21.95" customHeight="1" x14ac:dyDescent="0.25">
      <c r="A2" s="91" t="s">
        <v>62</v>
      </c>
      <c r="B2" s="91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</row>
    <row r="3" spans="1:18" ht="18" customHeight="1" x14ac:dyDescent="0.25">
      <c r="A3" s="87" t="s">
        <v>63</v>
      </c>
      <c r="B3" s="87"/>
      <c r="C3" s="88"/>
      <c r="D3" s="88"/>
      <c r="E3" s="88"/>
      <c r="F3" s="85" t="s">
        <v>64</v>
      </c>
      <c r="G3" s="86"/>
      <c r="H3" s="86"/>
      <c r="I3" s="86"/>
      <c r="J3" s="86"/>
      <c r="K3" s="86"/>
      <c r="L3" s="89" t="s">
        <v>65</v>
      </c>
      <c r="M3" s="90"/>
      <c r="N3" s="90"/>
      <c r="O3" s="83" t="s">
        <v>91</v>
      </c>
      <c r="P3" s="84"/>
    </row>
    <row r="4" spans="1:18" ht="50.1" customHeight="1" x14ac:dyDescent="0.25">
      <c r="A4" s="43" t="s">
        <v>46</v>
      </c>
      <c r="B4" s="44" t="s">
        <v>148</v>
      </c>
      <c r="C4" s="44" t="s">
        <v>124</v>
      </c>
      <c r="D4" s="35" t="s">
        <v>66</v>
      </c>
      <c r="E4" s="45" t="s">
        <v>47</v>
      </c>
      <c r="F4" s="36" t="s">
        <v>67</v>
      </c>
      <c r="G4" s="45" t="s">
        <v>68</v>
      </c>
      <c r="H4" s="36" t="s">
        <v>69</v>
      </c>
      <c r="I4" s="36" t="s">
        <v>70</v>
      </c>
      <c r="J4" s="36" t="s">
        <v>71</v>
      </c>
      <c r="K4" s="46" t="s">
        <v>72</v>
      </c>
      <c r="L4" s="47" t="s">
        <v>73</v>
      </c>
      <c r="M4" s="47" t="s">
        <v>74</v>
      </c>
      <c r="N4" s="47" t="s">
        <v>75</v>
      </c>
      <c r="O4" s="48" t="s">
        <v>76</v>
      </c>
      <c r="P4" s="49" t="s">
        <v>77</v>
      </c>
    </row>
    <row r="5" spans="1:18" ht="18" customHeight="1" x14ac:dyDescent="0.25">
      <c r="A5" s="29" t="s">
        <v>55</v>
      </c>
      <c r="B5" s="30">
        <f>IFERROR(VLOOKUP(Solicitud_ClienteKafka!A5,Datos_Iniciativa[#All],2,FALSE),"")</f>
        <v>3101</v>
      </c>
      <c r="C5" s="30" t="str">
        <f>IFERROR(VLOOKUP(Solicitud_ClienteKafka!A5,Datos_Iniciativa[#All],3,FALSE),"")</f>
        <v>archdoc</v>
      </c>
      <c r="D5" s="29" t="s">
        <v>78</v>
      </c>
      <c r="E5" s="18" t="str">
        <f>IFERROR(VLOOKUP(Solicitud_ClienteKafka!A5,Datos_Iniciativa[#All],4,FALSE),"")</f>
        <v>Miguel Sanz</v>
      </c>
      <c r="F5" s="27" t="s">
        <v>79</v>
      </c>
      <c r="G5" s="18" t="str">
        <f>IF(A5="","",_xlfn.CONCAT("a",B5,"-",C5))</f>
        <v>a3101-archdoc</v>
      </c>
      <c r="H5" s="27" t="s">
        <v>80</v>
      </c>
      <c r="I5" s="27" t="s">
        <v>81</v>
      </c>
      <c r="J5" s="27" t="s">
        <v>82</v>
      </c>
      <c r="K5" s="78"/>
      <c r="L5" s="19" t="s">
        <v>83</v>
      </c>
      <c r="M5" s="19"/>
      <c r="N5" s="19"/>
      <c r="O5" s="20"/>
      <c r="P5" s="41"/>
    </row>
    <row r="6" spans="1:18" ht="18" customHeight="1" x14ac:dyDescent="0.25">
      <c r="A6" s="29"/>
      <c r="B6" s="30" t="str">
        <f>IFERROR(VLOOKUP(Solicitud_ClienteKafka!A6,Datos_Iniciativa[#All],2,FALSE),"")</f>
        <v/>
      </c>
      <c r="C6" s="30" t="str">
        <f>IFERROR(VLOOKUP(Solicitud_ClienteKafka!A6,Datos_Iniciativa[#All],3,FALSE),"")</f>
        <v/>
      </c>
      <c r="D6" s="29"/>
      <c r="E6" s="18" t="str">
        <f>IFERROR(VLOOKUP(Solicitud_ClienteKafka!A6,Datos_Iniciativa[#All],4,FALSE),"")</f>
        <v/>
      </c>
      <c r="F6" s="27"/>
      <c r="G6" s="18" t="str">
        <f t="shared" ref="G6:G36" si="0">IF(A6="","",_xlfn.CONCAT("a",B6,"-",C6))</f>
        <v/>
      </c>
      <c r="H6" s="27"/>
      <c r="I6" s="27"/>
      <c r="J6" s="27"/>
      <c r="K6" s="78"/>
      <c r="L6" s="19"/>
      <c r="M6" s="19"/>
      <c r="N6" s="19"/>
      <c r="O6" s="20"/>
      <c r="P6" s="41"/>
    </row>
    <row r="7" spans="1:18" ht="18" customHeight="1" x14ac:dyDescent="0.25">
      <c r="A7" s="29"/>
      <c r="B7" s="30" t="str">
        <f>IFERROR(VLOOKUP(Solicitud_ClienteKafka!A7,Datos_Iniciativa[#All],2,FALSE),"")</f>
        <v/>
      </c>
      <c r="C7" s="30" t="str">
        <f>IFERROR(VLOOKUP(Solicitud_ClienteKafka!A7,Datos_Iniciativa[#All],3,FALSE),"")</f>
        <v/>
      </c>
      <c r="D7" s="29"/>
      <c r="E7" s="18" t="str">
        <f>IFERROR(VLOOKUP(Solicitud_ClienteKafka!A7,Datos_Iniciativa[#All],4,FALSE),"")</f>
        <v/>
      </c>
      <c r="F7" s="27"/>
      <c r="G7" s="18" t="str">
        <f t="shared" si="0"/>
        <v/>
      </c>
      <c r="H7" s="27"/>
      <c r="I7" s="27"/>
      <c r="J7" s="27"/>
      <c r="K7" s="78"/>
      <c r="L7" s="19"/>
      <c r="M7" s="19"/>
      <c r="N7" s="19"/>
      <c r="O7" s="20"/>
      <c r="P7" s="41"/>
    </row>
    <row r="8" spans="1:18" ht="18" customHeight="1" x14ac:dyDescent="0.25">
      <c r="A8" s="29"/>
      <c r="B8" s="30" t="str">
        <f>IFERROR(VLOOKUP(Solicitud_ClienteKafka!A8,Datos_Iniciativa[#All],2,FALSE),"")</f>
        <v/>
      </c>
      <c r="C8" s="30" t="str">
        <f>IFERROR(VLOOKUP(Solicitud_ClienteKafka!A8,Datos_Iniciativa[#All],3,FALSE),"")</f>
        <v/>
      </c>
      <c r="D8" s="29"/>
      <c r="E8" s="18" t="str">
        <f>IFERROR(VLOOKUP(Solicitud_ClienteKafka!A8,Datos_Iniciativa[#All],4,FALSE),"")</f>
        <v/>
      </c>
      <c r="F8" s="27"/>
      <c r="G8" s="18" t="str">
        <f t="shared" si="0"/>
        <v/>
      </c>
      <c r="H8" s="27"/>
      <c r="I8" s="27"/>
      <c r="J8" s="27"/>
      <c r="K8" s="78"/>
      <c r="L8" s="19"/>
      <c r="M8" s="19"/>
      <c r="N8" s="19"/>
      <c r="O8" s="20"/>
      <c r="P8" s="41"/>
      <c r="R8" s="31"/>
    </row>
    <row r="9" spans="1:18" ht="18" customHeight="1" x14ac:dyDescent="0.25">
      <c r="A9" s="29"/>
      <c r="B9" s="30" t="str">
        <f>IFERROR(VLOOKUP(Solicitud_ClienteKafka!A9,Datos_Iniciativa[#All],2,FALSE),"")</f>
        <v/>
      </c>
      <c r="C9" s="30" t="str">
        <f>IFERROR(VLOOKUP(Solicitud_ClienteKafka!A9,Datos_Iniciativa[#All],3,FALSE),"")</f>
        <v/>
      </c>
      <c r="D9" s="29"/>
      <c r="E9" s="18" t="str">
        <f>IFERROR(VLOOKUP(Solicitud_ClienteKafka!A9,Datos_Iniciativa[#All],4,FALSE),"")</f>
        <v/>
      </c>
      <c r="F9" s="27"/>
      <c r="G9" s="18" t="str">
        <f t="shared" si="0"/>
        <v/>
      </c>
      <c r="H9" s="27"/>
      <c r="I9" s="27"/>
      <c r="J9" s="27"/>
      <c r="K9" s="78"/>
      <c r="L9" s="19"/>
      <c r="M9" s="19"/>
      <c r="N9" s="19"/>
      <c r="O9" s="20"/>
      <c r="P9" s="41"/>
      <c r="R9" s="32"/>
    </row>
    <row r="10" spans="1:18" ht="18" customHeight="1" x14ac:dyDescent="0.25">
      <c r="A10" s="29"/>
      <c r="B10" s="30" t="str">
        <f>IFERROR(VLOOKUP(Solicitud_ClienteKafka!A10,Datos_Iniciativa[#All],2,FALSE),"")</f>
        <v/>
      </c>
      <c r="C10" s="30" t="str">
        <f>IFERROR(VLOOKUP(Solicitud_ClienteKafka!A10,Datos_Iniciativa[#All],3,FALSE),"")</f>
        <v/>
      </c>
      <c r="D10" s="29"/>
      <c r="E10" s="18" t="str">
        <f>IFERROR(VLOOKUP(Solicitud_ClienteKafka!A10,Datos_Iniciativa[#All],4,FALSE),"")</f>
        <v/>
      </c>
      <c r="F10" s="27"/>
      <c r="G10" s="18" t="str">
        <f t="shared" si="0"/>
        <v/>
      </c>
      <c r="H10" s="27"/>
      <c r="I10" s="27"/>
      <c r="J10" s="27"/>
      <c r="K10" s="78"/>
      <c r="L10" s="19"/>
      <c r="M10" s="19"/>
      <c r="N10" s="19"/>
      <c r="O10" s="20"/>
      <c r="P10" s="41"/>
      <c r="R10" s="32"/>
    </row>
    <row r="11" spans="1:18" ht="18" customHeight="1" x14ac:dyDescent="0.25">
      <c r="A11" s="29"/>
      <c r="B11" s="30" t="str">
        <f>IFERROR(VLOOKUP(Solicitud_ClienteKafka!A11,Datos_Iniciativa[#All],2,FALSE),"")</f>
        <v/>
      </c>
      <c r="C11" s="30" t="str">
        <f>IFERROR(VLOOKUP(Solicitud_ClienteKafka!A11,Datos_Iniciativa[#All],3,FALSE),"")</f>
        <v/>
      </c>
      <c r="D11" s="29"/>
      <c r="E11" s="18" t="str">
        <f>IFERROR(VLOOKUP(Solicitud_ClienteKafka!A11,Datos_Iniciativa[#All],4,FALSE),"")</f>
        <v/>
      </c>
      <c r="F11" s="27"/>
      <c r="G11" s="18" t="str">
        <f t="shared" si="0"/>
        <v/>
      </c>
      <c r="H11" s="27"/>
      <c r="I11" s="27"/>
      <c r="J11" s="27"/>
      <c r="K11" s="78"/>
      <c r="L11" s="19"/>
      <c r="M11" s="19"/>
      <c r="N11" s="19"/>
      <c r="O11" s="20"/>
      <c r="P11" s="41"/>
      <c r="R11" s="32"/>
    </row>
    <row r="12" spans="1:18" ht="18" customHeight="1" x14ac:dyDescent="0.25">
      <c r="A12" s="29"/>
      <c r="B12" s="30" t="str">
        <f>IFERROR(VLOOKUP(Solicitud_ClienteKafka!A12,Datos_Iniciativa[#All],2,FALSE),"")</f>
        <v/>
      </c>
      <c r="C12" s="30" t="str">
        <f>IFERROR(VLOOKUP(Solicitud_ClienteKafka!A12,Datos_Iniciativa[#All],3,FALSE),"")</f>
        <v/>
      </c>
      <c r="D12" s="29"/>
      <c r="E12" s="18" t="str">
        <f>IFERROR(VLOOKUP(Solicitud_ClienteKafka!A12,Datos_Iniciativa[#All],4,FALSE),"")</f>
        <v/>
      </c>
      <c r="F12" s="27"/>
      <c r="G12" s="18" t="str">
        <f t="shared" si="0"/>
        <v/>
      </c>
      <c r="H12" s="27"/>
      <c r="I12" s="27"/>
      <c r="J12" s="27"/>
      <c r="K12" s="78"/>
      <c r="L12" s="24"/>
      <c r="M12" s="24"/>
      <c r="N12" s="24"/>
      <c r="O12" s="25"/>
      <c r="P12" s="42"/>
      <c r="R12" s="32"/>
    </row>
    <row r="13" spans="1:18" ht="18" customHeight="1" x14ac:dyDescent="0.25">
      <c r="A13" s="29"/>
      <c r="B13" s="30" t="str">
        <f>IFERROR(VLOOKUP(Solicitud_ClienteKafka!A13,Datos_Iniciativa[#All],2,FALSE),"")</f>
        <v/>
      </c>
      <c r="C13" s="30" t="str">
        <f>IFERROR(VLOOKUP(Solicitud_ClienteKafka!A13,Datos_Iniciativa[#All],3,FALSE),"")</f>
        <v/>
      </c>
      <c r="D13" s="29"/>
      <c r="E13" s="18" t="str">
        <f>IFERROR(VLOOKUP(Solicitud_ClienteKafka!A13,Datos_Iniciativa[#All],4,FALSE),"")</f>
        <v/>
      </c>
      <c r="F13" s="27"/>
      <c r="G13" s="18" t="str">
        <f t="shared" si="0"/>
        <v/>
      </c>
      <c r="H13" s="27"/>
      <c r="I13" s="27"/>
      <c r="J13" s="27"/>
      <c r="K13" s="78"/>
      <c r="L13" s="24"/>
      <c r="M13" s="24"/>
      <c r="N13" s="24"/>
      <c r="O13" s="25"/>
      <c r="P13" s="42"/>
    </row>
    <row r="14" spans="1:18" ht="18" customHeight="1" x14ac:dyDescent="0.25">
      <c r="A14" s="29"/>
      <c r="B14" s="30" t="str">
        <f>IFERROR(VLOOKUP(Solicitud_ClienteKafka!A14,Datos_Iniciativa[#All],2,FALSE),"")</f>
        <v/>
      </c>
      <c r="C14" s="30" t="str">
        <f>IFERROR(VLOOKUP(Solicitud_ClienteKafka!A14,Datos_Iniciativa[#All],3,FALSE),"")</f>
        <v/>
      </c>
      <c r="D14" s="29"/>
      <c r="E14" s="18" t="str">
        <f>IFERROR(VLOOKUP(Solicitud_ClienteKafka!A14,Datos_Iniciativa[#All],4,FALSE),"")</f>
        <v/>
      </c>
      <c r="F14" s="27"/>
      <c r="G14" s="18" t="str">
        <f t="shared" si="0"/>
        <v/>
      </c>
      <c r="H14" s="27"/>
      <c r="I14" s="27"/>
      <c r="J14" s="27"/>
      <c r="K14" s="78"/>
      <c r="L14" s="24"/>
      <c r="M14" s="24"/>
      <c r="N14" s="24"/>
      <c r="O14" s="25"/>
      <c r="P14" s="42"/>
    </row>
    <row r="15" spans="1:18" ht="18" customHeight="1" x14ac:dyDescent="0.25">
      <c r="A15" s="29"/>
      <c r="B15" s="30" t="str">
        <f>IFERROR(VLOOKUP(Solicitud_ClienteKafka!A15,Datos_Iniciativa[#All],2,FALSE),"")</f>
        <v/>
      </c>
      <c r="C15" s="30" t="str">
        <f>IFERROR(VLOOKUP(Solicitud_ClienteKafka!A15,Datos_Iniciativa[#All],3,FALSE),"")</f>
        <v/>
      </c>
      <c r="D15" s="29"/>
      <c r="E15" s="18" t="str">
        <f>IFERROR(VLOOKUP(Solicitud_ClienteKafka!A15,Datos_Iniciativa[#All],4,FALSE),"")</f>
        <v/>
      </c>
      <c r="F15" s="27"/>
      <c r="G15" s="18" t="str">
        <f t="shared" si="0"/>
        <v/>
      </c>
      <c r="H15" s="27"/>
      <c r="I15" s="27"/>
      <c r="J15" s="27"/>
      <c r="K15" s="78"/>
      <c r="L15" s="24"/>
      <c r="M15" s="24"/>
      <c r="N15" s="24"/>
      <c r="O15" s="25"/>
      <c r="P15" s="42"/>
    </row>
    <row r="16" spans="1:18" ht="18" customHeight="1" x14ac:dyDescent="0.25">
      <c r="A16" s="29"/>
      <c r="B16" s="30" t="str">
        <f>IFERROR(VLOOKUP(Solicitud_ClienteKafka!A16,Datos_Iniciativa[#All],2,FALSE),"")</f>
        <v/>
      </c>
      <c r="C16" s="30" t="str">
        <f>IFERROR(VLOOKUP(Solicitud_ClienteKafka!A16,Datos_Iniciativa[#All],3,FALSE),"")</f>
        <v/>
      </c>
      <c r="D16" s="29"/>
      <c r="E16" s="18" t="str">
        <f>IFERROR(VLOOKUP(Solicitud_ClienteKafka!A16,Datos_Iniciativa[#All],4,FALSE),"")</f>
        <v/>
      </c>
      <c r="F16" s="27"/>
      <c r="G16" s="18" t="str">
        <f t="shared" si="0"/>
        <v/>
      </c>
      <c r="H16" s="27"/>
      <c r="I16" s="27"/>
      <c r="J16" s="27"/>
      <c r="K16" s="78"/>
      <c r="L16" s="24"/>
      <c r="M16" s="24"/>
      <c r="N16" s="24"/>
      <c r="O16" s="25"/>
      <c r="P16" s="42"/>
    </row>
    <row r="17" spans="1:16" ht="18" customHeight="1" x14ac:dyDescent="0.25">
      <c r="A17" s="29"/>
      <c r="B17" s="30" t="str">
        <f>IFERROR(VLOOKUP(Solicitud_ClienteKafka!A17,Datos_Iniciativa[#All],2,FALSE),"")</f>
        <v/>
      </c>
      <c r="C17" s="30" t="str">
        <f>IFERROR(VLOOKUP(Solicitud_ClienteKafka!A17,Datos_Iniciativa[#All],3,FALSE),"")</f>
        <v/>
      </c>
      <c r="D17" s="29"/>
      <c r="E17" s="18" t="str">
        <f>IFERROR(VLOOKUP(Solicitud_ClienteKafka!A17,Datos_Iniciativa[#All],4,FALSE),"")</f>
        <v/>
      </c>
      <c r="F17" s="27"/>
      <c r="G17" s="18" t="str">
        <f t="shared" si="0"/>
        <v/>
      </c>
      <c r="H17" s="27"/>
      <c r="I17" s="27"/>
      <c r="J17" s="27"/>
      <c r="K17" s="78"/>
      <c r="L17" s="24"/>
      <c r="M17" s="24"/>
      <c r="N17" s="24"/>
      <c r="O17" s="25"/>
      <c r="P17" s="42"/>
    </row>
    <row r="18" spans="1:16" ht="18" customHeight="1" x14ac:dyDescent="0.25">
      <c r="A18" s="29"/>
      <c r="B18" s="30" t="str">
        <f>IFERROR(VLOOKUP(Solicitud_ClienteKafka!A18,Datos_Iniciativa[#All],2,FALSE),"")</f>
        <v/>
      </c>
      <c r="C18" s="30" t="str">
        <f>IFERROR(VLOOKUP(Solicitud_ClienteKafka!A18,Datos_Iniciativa[#All],3,FALSE),"")</f>
        <v/>
      </c>
      <c r="D18" s="29"/>
      <c r="E18" s="18" t="str">
        <f>IFERROR(VLOOKUP(Solicitud_ClienteKafka!A18,Datos_Iniciativa[#All],4,FALSE),"")</f>
        <v/>
      </c>
      <c r="F18" s="27"/>
      <c r="G18" s="18" t="str">
        <f t="shared" si="0"/>
        <v/>
      </c>
      <c r="H18" s="27"/>
      <c r="I18" s="27"/>
      <c r="J18" s="27"/>
      <c r="K18" s="78"/>
      <c r="L18" s="24"/>
      <c r="M18" s="24"/>
      <c r="N18" s="24"/>
      <c r="O18" s="25"/>
      <c r="P18" s="42"/>
    </row>
    <row r="19" spans="1:16" ht="18" customHeight="1" x14ac:dyDescent="0.25">
      <c r="A19" s="29"/>
      <c r="B19" s="30" t="str">
        <f>IFERROR(VLOOKUP(Solicitud_ClienteKafka!A19,Datos_Iniciativa[#All],2,FALSE),"")</f>
        <v/>
      </c>
      <c r="C19" s="30" t="str">
        <f>IFERROR(VLOOKUP(Solicitud_ClienteKafka!A19,Datos_Iniciativa[#All],3,FALSE),"")</f>
        <v/>
      </c>
      <c r="D19" s="29"/>
      <c r="E19" s="18" t="str">
        <f>IFERROR(VLOOKUP(Solicitud_ClienteKafka!A19,Datos_Iniciativa[#All],4,FALSE),"")</f>
        <v/>
      </c>
      <c r="F19" s="27"/>
      <c r="G19" s="18" t="str">
        <f t="shared" si="0"/>
        <v/>
      </c>
      <c r="H19" s="27"/>
      <c r="I19" s="27"/>
      <c r="J19" s="27"/>
      <c r="K19" s="78"/>
      <c r="L19" s="24"/>
      <c r="M19" s="24"/>
      <c r="N19" s="24"/>
      <c r="O19" s="25"/>
      <c r="P19" s="42"/>
    </row>
    <row r="20" spans="1:16" ht="18" customHeight="1" x14ac:dyDescent="0.25">
      <c r="A20" s="29"/>
      <c r="B20" s="30" t="str">
        <f>IFERROR(VLOOKUP(Solicitud_ClienteKafka!A20,Datos_Iniciativa[#All],2,FALSE),"")</f>
        <v/>
      </c>
      <c r="C20" s="30" t="str">
        <f>IFERROR(VLOOKUP(Solicitud_ClienteKafka!A20,Datos_Iniciativa[#All],3,FALSE),"")</f>
        <v/>
      </c>
      <c r="D20" s="29"/>
      <c r="E20" s="18" t="str">
        <f>IFERROR(VLOOKUP(Solicitud_ClienteKafka!A20,Datos_Iniciativa[#All],4,FALSE),"")</f>
        <v/>
      </c>
      <c r="F20" s="27"/>
      <c r="G20" s="18" t="str">
        <f t="shared" si="0"/>
        <v/>
      </c>
      <c r="H20" s="27"/>
      <c r="I20" s="27"/>
      <c r="J20" s="27"/>
      <c r="K20" s="78"/>
      <c r="L20" s="24"/>
      <c r="M20" s="24"/>
      <c r="N20" s="24"/>
      <c r="O20" s="25"/>
      <c r="P20" s="42"/>
    </row>
    <row r="21" spans="1:16" ht="18" customHeight="1" x14ac:dyDescent="0.25">
      <c r="A21" s="29"/>
      <c r="B21" s="30" t="str">
        <f>IFERROR(VLOOKUP(Solicitud_ClienteKafka!A21,Datos_Iniciativa[#All],2,FALSE),"")</f>
        <v/>
      </c>
      <c r="C21" s="30" t="str">
        <f>IFERROR(VLOOKUP(Solicitud_ClienteKafka!A21,Datos_Iniciativa[#All],3,FALSE),"")</f>
        <v/>
      </c>
      <c r="D21" s="29"/>
      <c r="E21" s="18" t="str">
        <f>IFERROR(VLOOKUP(Solicitud_ClienteKafka!A21,Datos_Iniciativa[#All],4,FALSE),"")</f>
        <v/>
      </c>
      <c r="F21" s="27"/>
      <c r="G21" s="18" t="str">
        <f t="shared" si="0"/>
        <v/>
      </c>
      <c r="H21" s="27"/>
      <c r="I21" s="27"/>
      <c r="J21" s="27"/>
      <c r="K21" s="78"/>
      <c r="L21" s="24"/>
      <c r="M21" s="24"/>
      <c r="N21" s="24"/>
      <c r="O21" s="25"/>
      <c r="P21" s="42"/>
    </row>
    <row r="22" spans="1:16" ht="18" customHeight="1" x14ac:dyDescent="0.25">
      <c r="A22" s="29"/>
      <c r="B22" s="30" t="str">
        <f>IFERROR(VLOOKUP(Solicitud_ClienteKafka!A22,Datos_Iniciativa[#All],2,FALSE),"")</f>
        <v/>
      </c>
      <c r="C22" s="30" t="str">
        <f>IFERROR(VLOOKUP(Solicitud_ClienteKafka!A22,Datos_Iniciativa[#All],3,FALSE),"")</f>
        <v/>
      </c>
      <c r="D22" s="29"/>
      <c r="E22" s="18" t="str">
        <f>IFERROR(VLOOKUP(Solicitud_ClienteKafka!A22,Datos_Iniciativa[#All],4,FALSE),"")</f>
        <v/>
      </c>
      <c r="F22" s="27"/>
      <c r="G22" s="18" t="str">
        <f t="shared" si="0"/>
        <v/>
      </c>
      <c r="H22" s="27"/>
      <c r="I22" s="27"/>
      <c r="J22" s="27"/>
      <c r="K22" s="78"/>
      <c r="L22" s="24"/>
      <c r="M22" s="24"/>
      <c r="N22" s="24"/>
      <c r="O22" s="25"/>
      <c r="P22" s="42"/>
    </row>
    <row r="23" spans="1:16" ht="18" customHeight="1" x14ac:dyDescent="0.25">
      <c r="A23" s="29"/>
      <c r="B23" s="30" t="str">
        <f>IFERROR(VLOOKUP(Solicitud_ClienteKafka!A23,Datos_Iniciativa[#All],2,FALSE),"")</f>
        <v/>
      </c>
      <c r="C23" s="30" t="str">
        <f>IFERROR(VLOOKUP(Solicitud_ClienteKafka!A23,Datos_Iniciativa[#All],3,FALSE),"")</f>
        <v/>
      </c>
      <c r="D23" s="29"/>
      <c r="E23" s="18" t="str">
        <f>IFERROR(VLOOKUP(Solicitud_ClienteKafka!A23,Datos_Iniciativa[#All],4,FALSE),"")</f>
        <v/>
      </c>
      <c r="F23" s="27"/>
      <c r="G23" s="18" t="str">
        <f t="shared" si="0"/>
        <v/>
      </c>
      <c r="H23" s="27"/>
      <c r="I23" s="27"/>
      <c r="J23" s="27"/>
      <c r="K23" s="78"/>
      <c r="L23" s="24"/>
      <c r="M23" s="24"/>
      <c r="N23" s="24"/>
      <c r="O23" s="25"/>
      <c r="P23" s="42"/>
    </row>
    <row r="24" spans="1:16" ht="18" customHeight="1" x14ac:dyDescent="0.25">
      <c r="A24" s="29"/>
      <c r="B24" s="30" t="str">
        <f>IFERROR(VLOOKUP(Solicitud_ClienteKafka!A24,Datos_Iniciativa[#All],2,FALSE),"")</f>
        <v/>
      </c>
      <c r="C24" s="30" t="str">
        <f>IFERROR(VLOOKUP(Solicitud_ClienteKafka!A24,Datos_Iniciativa[#All],3,FALSE),"")</f>
        <v/>
      </c>
      <c r="D24" s="29"/>
      <c r="E24" s="18" t="str">
        <f>IFERROR(VLOOKUP(Solicitud_ClienteKafka!A24,Datos_Iniciativa[#All],4,FALSE),"")</f>
        <v/>
      </c>
      <c r="F24" s="27"/>
      <c r="G24" s="18" t="str">
        <f t="shared" si="0"/>
        <v/>
      </c>
      <c r="H24" s="27"/>
      <c r="I24" s="27"/>
      <c r="J24" s="27"/>
      <c r="K24" s="78"/>
      <c r="L24" s="24"/>
      <c r="M24" s="24"/>
      <c r="N24" s="24"/>
      <c r="O24" s="25"/>
      <c r="P24" s="42"/>
    </row>
    <row r="25" spans="1:16" ht="18" customHeight="1" x14ac:dyDescent="0.25">
      <c r="A25" s="29"/>
      <c r="B25" s="30" t="str">
        <f>IFERROR(VLOOKUP(Solicitud_ClienteKafka!A25,Datos_Iniciativa[#All],2,FALSE),"")</f>
        <v/>
      </c>
      <c r="C25" s="30" t="str">
        <f>IFERROR(VLOOKUP(Solicitud_ClienteKafka!A25,Datos_Iniciativa[#All],3,FALSE),"")</f>
        <v/>
      </c>
      <c r="D25" s="29"/>
      <c r="E25" s="18" t="str">
        <f>IFERROR(VLOOKUP(Solicitud_ClienteKafka!A25,Datos_Iniciativa[#All],4,FALSE),"")</f>
        <v/>
      </c>
      <c r="F25" s="27"/>
      <c r="G25" s="18" t="str">
        <f t="shared" si="0"/>
        <v/>
      </c>
      <c r="H25" s="27"/>
      <c r="I25" s="27"/>
      <c r="J25" s="27"/>
      <c r="K25" s="78"/>
      <c r="L25" s="24"/>
      <c r="M25" s="24"/>
      <c r="N25" s="24"/>
      <c r="O25" s="25"/>
      <c r="P25" s="42"/>
    </row>
    <row r="26" spans="1:16" ht="18" customHeight="1" x14ac:dyDescent="0.25">
      <c r="A26" s="29"/>
      <c r="B26" s="30" t="str">
        <f>IFERROR(VLOOKUP(Solicitud_ClienteKafka!A26,Datos_Iniciativa[#All],2,FALSE),"")</f>
        <v/>
      </c>
      <c r="C26" s="30" t="str">
        <f>IFERROR(VLOOKUP(Solicitud_ClienteKafka!A26,Datos_Iniciativa[#All],3,FALSE),"")</f>
        <v/>
      </c>
      <c r="D26" s="29"/>
      <c r="E26" s="18" t="str">
        <f>IFERROR(VLOOKUP(Solicitud_ClienteKafka!A26,Datos_Iniciativa[#All],4,FALSE),"")</f>
        <v/>
      </c>
      <c r="F26" s="27"/>
      <c r="G26" s="18" t="str">
        <f t="shared" si="0"/>
        <v/>
      </c>
      <c r="H26" s="27"/>
      <c r="I26" s="27"/>
      <c r="J26" s="27"/>
      <c r="K26" s="78"/>
      <c r="L26" s="24"/>
      <c r="M26" s="24"/>
      <c r="N26" s="24"/>
      <c r="O26" s="25"/>
      <c r="P26" s="42"/>
    </row>
    <row r="27" spans="1:16" ht="18" customHeight="1" x14ac:dyDescent="0.25">
      <c r="A27" s="29"/>
      <c r="B27" s="30" t="str">
        <f>IFERROR(VLOOKUP(Solicitud_ClienteKafka!A27,Datos_Iniciativa[#All],2,FALSE),"")</f>
        <v/>
      </c>
      <c r="C27" s="30" t="str">
        <f>IFERROR(VLOOKUP(Solicitud_ClienteKafka!A27,Datos_Iniciativa[#All],3,FALSE),"")</f>
        <v/>
      </c>
      <c r="D27" s="29"/>
      <c r="E27" s="18" t="str">
        <f>IFERROR(VLOOKUP(Solicitud_ClienteKafka!A27,Datos_Iniciativa[#All],4,FALSE),"")</f>
        <v/>
      </c>
      <c r="F27" s="27"/>
      <c r="G27" s="18" t="str">
        <f t="shared" si="0"/>
        <v/>
      </c>
      <c r="H27" s="27"/>
      <c r="I27" s="27"/>
      <c r="J27" s="27"/>
      <c r="K27" s="78"/>
      <c r="L27" s="24"/>
      <c r="M27" s="24"/>
      <c r="N27" s="24"/>
      <c r="O27" s="25"/>
      <c r="P27" s="42"/>
    </row>
    <row r="28" spans="1:16" ht="18" customHeight="1" x14ac:dyDescent="0.25">
      <c r="A28" s="29"/>
      <c r="B28" s="30" t="str">
        <f>IFERROR(VLOOKUP(Solicitud_ClienteKafka!A28,Datos_Iniciativa[#All],2,FALSE),"")</f>
        <v/>
      </c>
      <c r="C28" s="30" t="str">
        <f>IFERROR(VLOOKUP(Solicitud_ClienteKafka!A28,Datos_Iniciativa[#All],3,FALSE),"")</f>
        <v/>
      </c>
      <c r="D28" s="29"/>
      <c r="E28" s="18" t="str">
        <f>IFERROR(VLOOKUP(Solicitud_ClienteKafka!A28,Datos_Iniciativa[#All],4,FALSE),"")</f>
        <v/>
      </c>
      <c r="F28" s="27"/>
      <c r="G28" s="18" t="str">
        <f t="shared" si="0"/>
        <v/>
      </c>
      <c r="H28" s="27"/>
      <c r="I28" s="27"/>
      <c r="J28" s="27"/>
      <c r="K28" s="78"/>
      <c r="L28" s="24"/>
      <c r="M28" s="24"/>
      <c r="N28" s="24"/>
      <c r="O28" s="25"/>
      <c r="P28" s="42"/>
    </row>
    <row r="29" spans="1:16" ht="18" customHeight="1" x14ac:dyDescent="0.25">
      <c r="A29" s="29"/>
      <c r="B29" s="30" t="str">
        <f>IFERROR(VLOOKUP(Solicitud_ClienteKafka!A29,Datos_Iniciativa[#All],2,FALSE),"")</f>
        <v/>
      </c>
      <c r="C29" s="30" t="str">
        <f>IFERROR(VLOOKUP(Solicitud_ClienteKafka!A29,Datos_Iniciativa[#All],3,FALSE),"")</f>
        <v/>
      </c>
      <c r="D29" s="29"/>
      <c r="E29" s="18" t="str">
        <f>IFERROR(VLOOKUP(Solicitud_ClienteKafka!A29,Datos_Iniciativa[#All],4,FALSE),"")</f>
        <v/>
      </c>
      <c r="F29" s="27"/>
      <c r="G29" s="18" t="str">
        <f t="shared" si="0"/>
        <v/>
      </c>
      <c r="H29" s="27"/>
      <c r="I29" s="27"/>
      <c r="J29" s="27"/>
      <c r="K29" s="78"/>
      <c r="L29" s="24"/>
      <c r="M29" s="24"/>
      <c r="N29" s="24"/>
      <c r="O29" s="25"/>
      <c r="P29" s="42"/>
    </row>
    <row r="30" spans="1:16" ht="18" customHeight="1" x14ac:dyDescent="0.25">
      <c r="A30" s="29"/>
      <c r="B30" s="30" t="str">
        <f>IFERROR(VLOOKUP(Solicitud_ClienteKafka!A30,Datos_Iniciativa[#All],2,FALSE),"")</f>
        <v/>
      </c>
      <c r="C30" s="30" t="str">
        <f>IFERROR(VLOOKUP(Solicitud_ClienteKafka!A30,Datos_Iniciativa[#All],3,FALSE),"")</f>
        <v/>
      </c>
      <c r="D30" s="29"/>
      <c r="E30" s="18" t="str">
        <f>IFERROR(VLOOKUP(Solicitud_ClienteKafka!A30,Datos_Iniciativa[#All],4,FALSE),"")</f>
        <v/>
      </c>
      <c r="F30" s="27"/>
      <c r="G30" s="18" t="str">
        <f t="shared" si="0"/>
        <v/>
      </c>
      <c r="H30" s="27"/>
      <c r="I30" s="27"/>
      <c r="J30" s="27"/>
      <c r="K30" s="78"/>
      <c r="L30" s="24"/>
      <c r="M30" s="24"/>
      <c r="N30" s="24"/>
      <c r="O30" s="25"/>
      <c r="P30" s="42"/>
    </row>
    <row r="31" spans="1:16" ht="18" customHeight="1" x14ac:dyDescent="0.25">
      <c r="A31" s="29"/>
      <c r="B31" s="30" t="str">
        <f>IFERROR(VLOOKUP(Solicitud_ClienteKafka!A31,Datos_Iniciativa[#All],2,FALSE),"")</f>
        <v/>
      </c>
      <c r="C31" s="30" t="str">
        <f>IFERROR(VLOOKUP(Solicitud_ClienteKafka!A31,Datos_Iniciativa[#All],3,FALSE),"")</f>
        <v/>
      </c>
      <c r="D31" s="29"/>
      <c r="E31" s="18" t="str">
        <f>IFERROR(VLOOKUP(Solicitud_ClienteKafka!A31,Datos_Iniciativa[#All],4,FALSE),"")</f>
        <v/>
      </c>
      <c r="F31" s="27"/>
      <c r="G31" s="18" t="str">
        <f t="shared" si="0"/>
        <v/>
      </c>
      <c r="H31" s="27"/>
      <c r="I31" s="27"/>
      <c r="J31" s="27"/>
      <c r="K31" s="78"/>
      <c r="L31" s="24"/>
      <c r="M31" s="24"/>
      <c r="N31" s="24"/>
      <c r="O31" s="25"/>
      <c r="P31" s="42"/>
    </row>
    <row r="32" spans="1:16" ht="18" customHeight="1" x14ac:dyDescent="0.25">
      <c r="A32" s="29"/>
      <c r="B32" s="30" t="str">
        <f>IFERROR(VLOOKUP(Solicitud_ClienteKafka!A32,Datos_Iniciativa[#All],2,FALSE),"")</f>
        <v/>
      </c>
      <c r="C32" s="30" t="str">
        <f>IFERROR(VLOOKUP(Solicitud_ClienteKafka!A32,Datos_Iniciativa[#All],3,FALSE),"")</f>
        <v/>
      </c>
      <c r="D32" s="29"/>
      <c r="E32" s="18" t="str">
        <f>IFERROR(VLOOKUP(Solicitud_ClienteKafka!A32,Datos_Iniciativa[#All],4,FALSE),"")</f>
        <v/>
      </c>
      <c r="F32" s="27"/>
      <c r="G32" s="18" t="str">
        <f t="shared" si="0"/>
        <v/>
      </c>
      <c r="H32" s="27"/>
      <c r="I32" s="27"/>
      <c r="J32" s="27"/>
      <c r="K32" s="78"/>
      <c r="L32" s="24"/>
      <c r="M32" s="24"/>
      <c r="N32" s="24"/>
      <c r="O32" s="25"/>
      <c r="P32" s="42"/>
    </row>
    <row r="33" spans="1:16" ht="18" customHeight="1" x14ac:dyDescent="0.25">
      <c r="A33" s="29"/>
      <c r="B33" s="30" t="str">
        <f>IFERROR(VLOOKUP(Solicitud_ClienteKafka!A33,Datos_Iniciativa[#All],2,FALSE),"")</f>
        <v/>
      </c>
      <c r="C33" s="30" t="str">
        <f>IFERROR(VLOOKUP(Solicitud_ClienteKafka!A33,Datos_Iniciativa[#All],3,FALSE),"")</f>
        <v/>
      </c>
      <c r="D33" s="29"/>
      <c r="E33" s="18" t="str">
        <f>IFERROR(VLOOKUP(Solicitud_ClienteKafka!A33,Datos_Iniciativa[#All],4,FALSE),"")</f>
        <v/>
      </c>
      <c r="F33" s="27"/>
      <c r="G33" s="18" t="str">
        <f t="shared" si="0"/>
        <v/>
      </c>
      <c r="H33" s="27"/>
      <c r="I33" s="27"/>
      <c r="J33" s="27"/>
      <c r="K33" s="78"/>
      <c r="L33" s="24"/>
      <c r="M33" s="24"/>
      <c r="N33" s="24"/>
      <c r="O33" s="25"/>
      <c r="P33" s="42"/>
    </row>
    <row r="34" spans="1:16" ht="18" customHeight="1" x14ac:dyDescent="0.25">
      <c r="A34" s="29"/>
      <c r="B34" s="30" t="str">
        <f>IFERROR(VLOOKUP(Solicitud_ClienteKafka!A34,Datos_Iniciativa[#All],2,FALSE),"")</f>
        <v/>
      </c>
      <c r="C34" s="30" t="str">
        <f>IFERROR(VLOOKUP(Solicitud_ClienteKafka!A34,Datos_Iniciativa[#All],3,FALSE),"")</f>
        <v/>
      </c>
      <c r="D34" s="29"/>
      <c r="E34" s="18" t="str">
        <f>IFERROR(VLOOKUP(Solicitud_ClienteKafka!A34,Datos_Iniciativa[#All],4,FALSE),"")</f>
        <v/>
      </c>
      <c r="F34" s="27"/>
      <c r="G34" s="18" t="str">
        <f t="shared" si="0"/>
        <v/>
      </c>
      <c r="H34" s="27"/>
      <c r="I34" s="27"/>
      <c r="J34" s="27"/>
      <c r="K34" s="78"/>
      <c r="L34" s="24"/>
      <c r="M34" s="24"/>
      <c r="N34" s="24"/>
      <c r="O34" s="25"/>
      <c r="P34" s="42"/>
    </row>
    <row r="35" spans="1:16" ht="18" customHeight="1" x14ac:dyDescent="0.25">
      <c r="A35" s="29"/>
      <c r="B35" s="30" t="str">
        <f>IFERROR(VLOOKUP(Solicitud_ClienteKafka!A35,Datos_Iniciativa[#All],2,FALSE),"")</f>
        <v/>
      </c>
      <c r="C35" s="30" t="str">
        <f>IFERROR(VLOOKUP(Solicitud_ClienteKafka!A35,Datos_Iniciativa[#All],3,FALSE),"")</f>
        <v/>
      </c>
      <c r="D35" s="29"/>
      <c r="E35" s="18" t="str">
        <f>IFERROR(VLOOKUP(Solicitud_ClienteKafka!A35,Datos_Iniciativa[#All],4,FALSE),"")</f>
        <v/>
      </c>
      <c r="F35" s="27"/>
      <c r="G35" s="18" t="str">
        <f t="shared" si="0"/>
        <v/>
      </c>
      <c r="H35" s="27"/>
      <c r="I35" s="27"/>
      <c r="J35" s="27"/>
      <c r="K35" s="78"/>
      <c r="L35" s="24"/>
      <c r="M35" s="24"/>
      <c r="N35" s="24"/>
      <c r="O35" s="25"/>
      <c r="P35" s="42"/>
    </row>
    <row r="36" spans="1:16" ht="18" customHeight="1" x14ac:dyDescent="0.25">
      <c r="A36" s="29"/>
      <c r="B36" s="30" t="str">
        <f>IFERROR(VLOOKUP(Solicitud_ClienteKafka!A36,Datos_Iniciativa[#All],2,FALSE),"")</f>
        <v/>
      </c>
      <c r="C36" s="30" t="str">
        <f>IFERROR(VLOOKUP(Solicitud_ClienteKafka!A36,Datos_Iniciativa[#All],3,FALSE),"")</f>
        <v/>
      </c>
      <c r="D36" s="29"/>
      <c r="E36" s="18" t="str">
        <f>IFERROR(VLOOKUP(Solicitud_ClienteKafka!A36,Datos_Iniciativa[#All],4,FALSE),"")</f>
        <v/>
      </c>
      <c r="F36" s="27"/>
      <c r="G36" s="18" t="str">
        <f t="shared" si="0"/>
        <v/>
      </c>
      <c r="H36" s="27"/>
      <c r="I36" s="27"/>
      <c r="J36" s="27"/>
      <c r="K36" s="78"/>
      <c r="L36" s="24"/>
      <c r="M36" s="24"/>
      <c r="N36" s="24"/>
      <c r="O36" s="25"/>
      <c r="P36" s="42"/>
    </row>
    <row r="37" spans="1:16" ht="18" customHeight="1" x14ac:dyDescent="0.25">
      <c r="A37" s="29"/>
      <c r="B37" s="30" t="str">
        <f>IFERROR(VLOOKUP(Solicitud_ClienteKafka!A37,Datos_Iniciativa[#All],2,FALSE),"")</f>
        <v/>
      </c>
      <c r="C37" s="30" t="str">
        <f>IFERROR(VLOOKUP(Solicitud_ClienteKafka!A37,Datos_Iniciativa[#All],3,FALSE),"")</f>
        <v/>
      </c>
      <c r="D37" s="29"/>
      <c r="E37" s="18" t="str">
        <f>IFERROR(VLOOKUP(Solicitud_ClienteKafka!A37,Datos_Iniciativa[#All],4,FALSE),"")</f>
        <v/>
      </c>
      <c r="F37" s="27"/>
      <c r="G37" s="18" t="str">
        <f t="shared" ref="G37:G58" si="1">IF(A37="","",_xlfn.CONCAT("a",B37,"-",C37))</f>
        <v/>
      </c>
      <c r="H37" s="27"/>
      <c r="I37" s="27"/>
      <c r="J37" s="27"/>
      <c r="K37" s="78"/>
      <c r="L37" s="24"/>
      <c r="M37" s="24"/>
      <c r="N37" s="24"/>
      <c r="O37" s="25"/>
      <c r="P37" s="42"/>
    </row>
    <row r="38" spans="1:16" ht="18" customHeight="1" x14ac:dyDescent="0.25">
      <c r="A38" s="29"/>
      <c r="B38" s="30" t="str">
        <f>IFERROR(VLOOKUP(Solicitud_ClienteKafka!A38,Datos_Iniciativa[#All],2,FALSE),"")</f>
        <v/>
      </c>
      <c r="C38" s="30" t="str">
        <f>IFERROR(VLOOKUP(Solicitud_ClienteKafka!A38,Datos_Iniciativa[#All],3,FALSE),"")</f>
        <v/>
      </c>
      <c r="D38" s="29"/>
      <c r="E38" s="18" t="str">
        <f>IFERROR(VLOOKUP(Solicitud_ClienteKafka!A38,Datos_Iniciativa[#All],4,FALSE),"")</f>
        <v/>
      </c>
      <c r="F38" s="27"/>
      <c r="G38" s="18" t="str">
        <f t="shared" si="1"/>
        <v/>
      </c>
      <c r="H38" s="27"/>
      <c r="I38" s="27"/>
      <c r="J38" s="27"/>
      <c r="K38" s="78"/>
      <c r="L38" s="24"/>
      <c r="M38" s="24"/>
      <c r="N38" s="24"/>
      <c r="O38" s="25"/>
      <c r="P38" s="42"/>
    </row>
    <row r="39" spans="1:16" ht="18" customHeight="1" x14ac:dyDescent="0.25">
      <c r="A39" s="29"/>
      <c r="B39" s="30" t="str">
        <f>IFERROR(VLOOKUP(Solicitud_ClienteKafka!A39,Datos_Iniciativa[#All],2,FALSE),"")</f>
        <v/>
      </c>
      <c r="C39" s="30" t="str">
        <f>IFERROR(VLOOKUP(Solicitud_ClienteKafka!A39,Datos_Iniciativa[#All],3,FALSE),"")</f>
        <v/>
      </c>
      <c r="D39" s="29"/>
      <c r="E39" s="18" t="str">
        <f>IFERROR(VLOOKUP(Solicitud_ClienteKafka!A39,Datos_Iniciativa[#All],4,FALSE),"")</f>
        <v/>
      </c>
      <c r="F39" s="27"/>
      <c r="G39" s="18" t="str">
        <f t="shared" si="1"/>
        <v/>
      </c>
      <c r="H39" s="27"/>
      <c r="I39" s="27"/>
      <c r="J39" s="27"/>
      <c r="K39" s="78"/>
      <c r="L39" s="24"/>
      <c r="M39" s="24"/>
      <c r="N39" s="24"/>
      <c r="O39" s="25"/>
      <c r="P39" s="42"/>
    </row>
    <row r="40" spans="1:16" ht="18" customHeight="1" x14ac:dyDescent="0.25">
      <c r="A40" s="29"/>
      <c r="B40" s="30" t="str">
        <f>IFERROR(VLOOKUP(Solicitud_ClienteKafka!A40,Datos_Iniciativa[#All],2,FALSE),"")</f>
        <v/>
      </c>
      <c r="C40" s="30" t="str">
        <f>IFERROR(VLOOKUP(Solicitud_ClienteKafka!A40,Datos_Iniciativa[#All],3,FALSE),"")</f>
        <v/>
      </c>
      <c r="D40" s="29"/>
      <c r="E40" s="18" t="str">
        <f>IFERROR(VLOOKUP(Solicitud_ClienteKafka!A40,Datos_Iniciativa[#All],4,FALSE),"")</f>
        <v/>
      </c>
      <c r="F40" s="27"/>
      <c r="G40" s="18" t="str">
        <f t="shared" si="1"/>
        <v/>
      </c>
      <c r="H40" s="27"/>
      <c r="I40" s="27"/>
      <c r="J40" s="27"/>
      <c r="K40" s="78"/>
      <c r="L40" s="24"/>
      <c r="M40" s="24"/>
      <c r="N40" s="24"/>
      <c r="O40" s="25"/>
      <c r="P40" s="42"/>
    </row>
    <row r="41" spans="1:16" ht="18" customHeight="1" x14ac:dyDescent="0.25">
      <c r="A41" s="29"/>
      <c r="B41" s="30" t="str">
        <f>IFERROR(VLOOKUP(Solicitud_ClienteKafka!A41,Datos_Iniciativa[#All],2,FALSE),"")</f>
        <v/>
      </c>
      <c r="C41" s="30" t="str">
        <f>IFERROR(VLOOKUP(Solicitud_ClienteKafka!A41,Datos_Iniciativa[#All],3,FALSE),"")</f>
        <v/>
      </c>
      <c r="D41" s="29"/>
      <c r="E41" s="18" t="str">
        <f>IFERROR(VLOOKUP(Solicitud_ClienteKafka!A41,Datos_Iniciativa[#All],4,FALSE),"")</f>
        <v/>
      </c>
      <c r="F41" s="27"/>
      <c r="G41" s="18" t="str">
        <f t="shared" si="1"/>
        <v/>
      </c>
      <c r="H41" s="27"/>
      <c r="I41" s="27"/>
      <c r="J41" s="27"/>
      <c r="K41" s="78"/>
      <c r="L41" s="24"/>
      <c r="M41" s="24"/>
      <c r="N41" s="24"/>
      <c r="O41" s="25"/>
      <c r="P41" s="42"/>
    </row>
    <row r="42" spans="1:16" ht="18" customHeight="1" x14ac:dyDescent="0.25">
      <c r="A42" s="29"/>
      <c r="B42" s="30" t="str">
        <f>IFERROR(VLOOKUP(Solicitud_ClienteKafka!A42,Datos_Iniciativa[#All],2,FALSE),"")</f>
        <v/>
      </c>
      <c r="C42" s="30" t="str">
        <f>IFERROR(VLOOKUP(Solicitud_ClienteKafka!A42,Datos_Iniciativa[#All],3,FALSE),"")</f>
        <v/>
      </c>
      <c r="D42" s="29"/>
      <c r="E42" s="18" t="str">
        <f>IFERROR(VLOOKUP(Solicitud_ClienteKafka!A42,Datos_Iniciativa[#All],4,FALSE),"")</f>
        <v/>
      </c>
      <c r="F42" s="27"/>
      <c r="G42" s="18" t="str">
        <f t="shared" si="1"/>
        <v/>
      </c>
      <c r="H42" s="27"/>
      <c r="I42" s="27"/>
      <c r="J42" s="27"/>
      <c r="K42" s="78"/>
      <c r="L42" s="24"/>
      <c r="M42" s="24"/>
      <c r="N42" s="24"/>
      <c r="O42" s="25"/>
      <c r="P42" s="42"/>
    </row>
    <row r="43" spans="1:16" ht="18" customHeight="1" x14ac:dyDescent="0.25">
      <c r="A43" s="29"/>
      <c r="B43" s="30" t="str">
        <f>IFERROR(VLOOKUP(Solicitud_ClienteKafka!A43,Datos_Iniciativa[#All],2,FALSE),"")</f>
        <v/>
      </c>
      <c r="C43" s="30" t="str">
        <f>IFERROR(VLOOKUP(Solicitud_ClienteKafka!A43,Datos_Iniciativa[#All],3,FALSE),"")</f>
        <v/>
      </c>
      <c r="D43" s="29"/>
      <c r="E43" s="18" t="str">
        <f>IFERROR(VLOOKUP(Solicitud_ClienteKafka!A43,Datos_Iniciativa[#All],4,FALSE),"")</f>
        <v/>
      </c>
      <c r="F43" s="27"/>
      <c r="G43" s="18" t="str">
        <f t="shared" si="1"/>
        <v/>
      </c>
      <c r="H43" s="27"/>
      <c r="I43" s="27"/>
      <c r="J43" s="27"/>
      <c r="K43" s="78"/>
      <c r="L43" s="24"/>
      <c r="M43" s="24"/>
      <c r="N43" s="24"/>
      <c r="O43" s="25"/>
      <c r="P43" s="42"/>
    </row>
    <row r="44" spans="1:16" ht="18" customHeight="1" x14ac:dyDescent="0.25">
      <c r="A44" s="29"/>
      <c r="B44" s="30" t="str">
        <f>IFERROR(VLOOKUP(Solicitud_ClienteKafka!A44,Datos_Iniciativa[#All],2,FALSE),"")</f>
        <v/>
      </c>
      <c r="C44" s="30" t="str">
        <f>IFERROR(VLOOKUP(Solicitud_ClienteKafka!A44,Datos_Iniciativa[#All],3,FALSE),"")</f>
        <v/>
      </c>
      <c r="D44" s="29"/>
      <c r="E44" s="18" t="str">
        <f>IFERROR(VLOOKUP(Solicitud_ClienteKafka!A44,Datos_Iniciativa[#All],4,FALSE),"")</f>
        <v/>
      </c>
      <c r="F44" s="27"/>
      <c r="G44" s="18" t="str">
        <f t="shared" si="1"/>
        <v/>
      </c>
      <c r="H44" s="27"/>
      <c r="I44" s="27"/>
      <c r="J44" s="27"/>
      <c r="K44" s="78"/>
      <c r="L44" s="24"/>
      <c r="M44" s="24"/>
      <c r="N44" s="24"/>
      <c r="O44" s="25"/>
      <c r="P44" s="42"/>
    </row>
    <row r="45" spans="1:16" ht="18" customHeight="1" x14ac:dyDescent="0.25">
      <c r="A45" s="29"/>
      <c r="B45" s="30" t="str">
        <f>IFERROR(VLOOKUP(Solicitud_ClienteKafka!A45,Datos_Iniciativa[#All],2,FALSE),"")</f>
        <v/>
      </c>
      <c r="C45" s="30" t="str">
        <f>IFERROR(VLOOKUP(Solicitud_ClienteKafka!A45,Datos_Iniciativa[#All],3,FALSE),"")</f>
        <v/>
      </c>
      <c r="D45" s="29"/>
      <c r="E45" s="18" t="str">
        <f>IFERROR(VLOOKUP(Solicitud_ClienteKafka!A45,Datos_Iniciativa[#All],4,FALSE),"")</f>
        <v/>
      </c>
      <c r="F45" s="27"/>
      <c r="G45" s="18" t="str">
        <f t="shared" si="1"/>
        <v/>
      </c>
      <c r="H45" s="27"/>
      <c r="I45" s="27"/>
      <c r="J45" s="27"/>
      <c r="K45" s="78"/>
      <c r="L45" s="24"/>
      <c r="M45" s="24"/>
      <c r="N45" s="24"/>
      <c r="O45" s="25"/>
      <c r="P45" s="42"/>
    </row>
    <row r="46" spans="1:16" ht="18" customHeight="1" x14ac:dyDescent="0.25">
      <c r="A46" s="29"/>
      <c r="B46" s="30" t="str">
        <f>IFERROR(VLOOKUP(Solicitud_ClienteKafka!A46,Datos_Iniciativa[#All],2,FALSE),"")</f>
        <v/>
      </c>
      <c r="C46" s="30" t="str">
        <f>IFERROR(VLOOKUP(Solicitud_ClienteKafka!A46,Datos_Iniciativa[#All],3,FALSE),"")</f>
        <v/>
      </c>
      <c r="D46" s="29"/>
      <c r="E46" s="18" t="str">
        <f>IFERROR(VLOOKUP(Solicitud_ClienteKafka!A46,Datos_Iniciativa[#All],4,FALSE),"")</f>
        <v/>
      </c>
      <c r="F46" s="27"/>
      <c r="G46" s="18" t="str">
        <f t="shared" si="1"/>
        <v/>
      </c>
      <c r="H46" s="27"/>
      <c r="I46" s="27"/>
      <c r="J46" s="27"/>
      <c r="K46" s="78"/>
      <c r="L46" s="24"/>
      <c r="M46" s="24"/>
      <c r="N46" s="24"/>
      <c r="O46" s="25"/>
      <c r="P46" s="42"/>
    </row>
    <row r="47" spans="1:16" ht="18" customHeight="1" x14ac:dyDescent="0.25">
      <c r="A47" s="29"/>
      <c r="B47" s="30" t="str">
        <f>IFERROR(VLOOKUP(Solicitud_ClienteKafka!A47,Datos_Iniciativa[#All],2,FALSE),"")</f>
        <v/>
      </c>
      <c r="C47" s="30" t="str">
        <f>IFERROR(VLOOKUP(Solicitud_ClienteKafka!A47,Datos_Iniciativa[#All],3,FALSE),"")</f>
        <v/>
      </c>
      <c r="D47" s="29"/>
      <c r="E47" s="18" t="str">
        <f>IFERROR(VLOOKUP(Solicitud_ClienteKafka!A47,Datos_Iniciativa[#All],4,FALSE),"")</f>
        <v/>
      </c>
      <c r="F47" s="27"/>
      <c r="G47" s="18" t="str">
        <f t="shared" si="1"/>
        <v/>
      </c>
      <c r="H47" s="27"/>
      <c r="I47" s="27"/>
      <c r="J47" s="27"/>
      <c r="K47" s="78"/>
      <c r="L47" s="24"/>
      <c r="M47" s="24"/>
      <c r="N47" s="24"/>
      <c r="O47" s="25"/>
      <c r="P47" s="42"/>
    </row>
    <row r="48" spans="1:16" ht="18" customHeight="1" x14ac:dyDescent="0.25">
      <c r="A48" s="29"/>
      <c r="B48" s="30" t="str">
        <f>IFERROR(VLOOKUP(Solicitud_ClienteKafka!A48,Datos_Iniciativa[#All],2,FALSE),"")</f>
        <v/>
      </c>
      <c r="C48" s="30" t="str">
        <f>IFERROR(VLOOKUP(Solicitud_ClienteKafka!A48,Datos_Iniciativa[#All],3,FALSE),"")</f>
        <v/>
      </c>
      <c r="D48" s="29"/>
      <c r="E48" s="18" t="str">
        <f>IFERROR(VLOOKUP(Solicitud_ClienteKafka!A48,Datos_Iniciativa[#All],4,FALSE),"")</f>
        <v/>
      </c>
      <c r="F48" s="27"/>
      <c r="G48" s="18" t="str">
        <f t="shared" si="1"/>
        <v/>
      </c>
      <c r="H48" s="27"/>
      <c r="I48" s="27"/>
      <c r="J48" s="27"/>
      <c r="K48" s="78"/>
      <c r="L48" s="24"/>
      <c r="M48" s="24"/>
      <c r="N48" s="24"/>
      <c r="O48" s="25"/>
      <c r="P48" s="42"/>
    </row>
    <row r="49" spans="1:16" ht="18" customHeight="1" x14ac:dyDescent="0.25">
      <c r="A49" s="29"/>
      <c r="B49" s="30" t="str">
        <f>IFERROR(VLOOKUP(Solicitud_ClienteKafka!A49,Datos_Iniciativa[#All],2,FALSE),"")</f>
        <v/>
      </c>
      <c r="C49" s="30" t="str">
        <f>IFERROR(VLOOKUP(Solicitud_ClienteKafka!A49,Datos_Iniciativa[#All],3,FALSE),"")</f>
        <v/>
      </c>
      <c r="D49" s="29"/>
      <c r="E49" s="18" t="str">
        <f>IFERROR(VLOOKUP(Solicitud_ClienteKafka!A49,Datos_Iniciativa[#All],4,FALSE),"")</f>
        <v/>
      </c>
      <c r="F49" s="27"/>
      <c r="G49" s="18" t="str">
        <f t="shared" si="1"/>
        <v/>
      </c>
      <c r="H49" s="27"/>
      <c r="I49" s="27"/>
      <c r="J49" s="27"/>
      <c r="K49" s="78"/>
      <c r="L49" s="24"/>
      <c r="M49" s="24"/>
      <c r="N49" s="24"/>
      <c r="O49" s="25"/>
      <c r="P49" s="42"/>
    </row>
    <row r="50" spans="1:16" ht="18" customHeight="1" x14ac:dyDescent="0.25">
      <c r="A50" s="29"/>
      <c r="B50" s="30" t="str">
        <f>IFERROR(VLOOKUP(Solicitud_ClienteKafka!A50,Datos_Iniciativa[#All],2,FALSE),"")</f>
        <v/>
      </c>
      <c r="C50" s="30" t="str">
        <f>IFERROR(VLOOKUP(Solicitud_ClienteKafka!A50,Datos_Iniciativa[#All],3,FALSE),"")</f>
        <v/>
      </c>
      <c r="D50" s="29"/>
      <c r="E50" s="18" t="str">
        <f>IFERROR(VLOOKUP(Solicitud_ClienteKafka!A50,Datos_Iniciativa[#All],4,FALSE),"")</f>
        <v/>
      </c>
      <c r="F50" s="27"/>
      <c r="G50" s="18" t="str">
        <f t="shared" si="1"/>
        <v/>
      </c>
      <c r="H50" s="27"/>
      <c r="I50" s="27"/>
      <c r="J50" s="27"/>
      <c r="K50" s="78"/>
      <c r="L50" s="24"/>
      <c r="M50" s="24"/>
      <c r="N50" s="24"/>
      <c r="O50" s="25"/>
      <c r="P50" s="42"/>
    </row>
    <row r="51" spans="1:16" ht="18" customHeight="1" x14ac:dyDescent="0.25">
      <c r="A51" s="29"/>
      <c r="B51" s="30" t="str">
        <f>IFERROR(VLOOKUP(Solicitud_ClienteKafka!A51,Datos_Iniciativa[#All],2,FALSE),"")</f>
        <v/>
      </c>
      <c r="C51" s="30" t="str">
        <f>IFERROR(VLOOKUP(Solicitud_ClienteKafka!A51,Datos_Iniciativa[#All],3,FALSE),"")</f>
        <v/>
      </c>
      <c r="D51" s="29"/>
      <c r="E51" s="18" t="str">
        <f>IFERROR(VLOOKUP(Solicitud_ClienteKafka!A51,Datos_Iniciativa[#All],4,FALSE),"")</f>
        <v/>
      </c>
      <c r="F51" s="27"/>
      <c r="G51" s="18" t="str">
        <f t="shared" si="1"/>
        <v/>
      </c>
      <c r="H51" s="27"/>
      <c r="I51" s="27"/>
      <c r="J51" s="27"/>
      <c r="K51" s="78"/>
      <c r="L51" s="24"/>
      <c r="M51" s="24"/>
      <c r="N51" s="24"/>
      <c r="O51" s="25"/>
      <c r="P51" s="42"/>
    </row>
    <row r="52" spans="1:16" ht="18" customHeight="1" x14ac:dyDescent="0.25">
      <c r="A52" s="29"/>
      <c r="B52" s="30" t="str">
        <f>IFERROR(VLOOKUP(Solicitud_ClienteKafka!A52,Datos_Iniciativa[#All],2,FALSE),"")</f>
        <v/>
      </c>
      <c r="C52" s="30" t="str">
        <f>IFERROR(VLOOKUP(Solicitud_ClienteKafka!A52,Datos_Iniciativa[#All],3,FALSE),"")</f>
        <v/>
      </c>
      <c r="D52" s="29"/>
      <c r="E52" s="18" t="str">
        <f>IFERROR(VLOOKUP(Solicitud_ClienteKafka!A52,Datos_Iniciativa[#All],4,FALSE),"")</f>
        <v/>
      </c>
      <c r="F52" s="27"/>
      <c r="G52" s="18" t="str">
        <f t="shared" si="1"/>
        <v/>
      </c>
      <c r="H52" s="27"/>
      <c r="I52" s="27"/>
      <c r="J52" s="27"/>
      <c r="K52" s="78"/>
      <c r="L52" s="24"/>
      <c r="M52" s="24"/>
      <c r="N52" s="24"/>
      <c r="O52" s="25"/>
      <c r="P52" s="42"/>
    </row>
    <row r="53" spans="1:16" ht="18" customHeight="1" x14ac:dyDescent="0.25">
      <c r="A53" s="29"/>
      <c r="B53" s="30" t="str">
        <f>IFERROR(VLOOKUP(Solicitud_ClienteKafka!A53,Datos_Iniciativa[#All],2,FALSE),"")</f>
        <v/>
      </c>
      <c r="C53" s="30" t="str">
        <f>IFERROR(VLOOKUP(Solicitud_ClienteKafka!A53,Datos_Iniciativa[#All],3,FALSE),"")</f>
        <v/>
      </c>
      <c r="D53" s="29"/>
      <c r="E53" s="18" t="str">
        <f>IFERROR(VLOOKUP(Solicitud_ClienteKafka!A53,Datos_Iniciativa[#All],4,FALSE),"")</f>
        <v/>
      </c>
      <c r="F53" s="27"/>
      <c r="G53" s="18" t="str">
        <f t="shared" si="1"/>
        <v/>
      </c>
      <c r="H53" s="27"/>
      <c r="I53" s="27"/>
      <c r="J53" s="27"/>
      <c r="K53" s="78"/>
      <c r="L53" s="24"/>
      <c r="M53" s="24"/>
      <c r="N53" s="24"/>
      <c r="O53" s="25"/>
      <c r="P53" s="42"/>
    </row>
    <row r="54" spans="1:16" ht="18" customHeight="1" x14ac:dyDescent="0.25">
      <c r="A54" s="29"/>
      <c r="B54" s="30" t="str">
        <f>IFERROR(VLOOKUP(Solicitud_ClienteKafka!A54,Datos_Iniciativa[#All],2,FALSE),"")</f>
        <v/>
      </c>
      <c r="C54" s="30" t="str">
        <f>IFERROR(VLOOKUP(Solicitud_ClienteKafka!A54,Datos_Iniciativa[#All],3,FALSE),"")</f>
        <v/>
      </c>
      <c r="D54" s="29"/>
      <c r="E54" s="18" t="str">
        <f>IFERROR(VLOOKUP(Solicitud_ClienteKafka!A54,Datos_Iniciativa[#All],4,FALSE),"")</f>
        <v/>
      </c>
      <c r="F54" s="27"/>
      <c r="G54" s="18" t="str">
        <f t="shared" si="1"/>
        <v/>
      </c>
      <c r="H54" s="27"/>
      <c r="I54" s="27"/>
      <c r="J54" s="27"/>
      <c r="K54" s="78"/>
      <c r="L54" s="24"/>
      <c r="M54" s="24"/>
      <c r="N54" s="24"/>
      <c r="O54" s="25"/>
      <c r="P54" s="42"/>
    </row>
    <row r="55" spans="1:16" ht="18" customHeight="1" x14ac:dyDescent="0.25">
      <c r="A55" s="29"/>
      <c r="B55" s="30" t="str">
        <f>IFERROR(VLOOKUP(Solicitud_ClienteKafka!A55,Datos_Iniciativa[#All],2,FALSE),"")</f>
        <v/>
      </c>
      <c r="C55" s="30" t="str">
        <f>IFERROR(VLOOKUP(Solicitud_ClienteKafka!A55,Datos_Iniciativa[#All],3,FALSE),"")</f>
        <v/>
      </c>
      <c r="D55" s="29"/>
      <c r="E55" s="18" t="str">
        <f>IFERROR(VLOOKUP(Solicitud_ClienteKafka!A55,Datos_Iniciativa[#All],4,FALSE),"")</f>
        <v/>
      </c>
      <c r="F55" s="27"/>
      <c r="G55" s="18" t="str">
        <f t="shared" si="1"/>
        <v/>
      </c>
      <c r="H55" s="27"/>
      <c r="I55" s="27"/>
      <c r="J55" s="27"/>
      <c r="K55" s="78"/>
      <c r="L55" s="24"/>
      <c r="M55" s="24"/>
      <c r="N55" s="24"/>
      <c r="O55" s="25"/>
      <c r="P55" s="42"/>
    </row>
    <row r="56" spans="1:16" ht="18" customHeight="1" x14ac:dyDescent="0.25">
      <c r="A56" s="29"/>
      <c r="B56" s="30" t="str">
        <f>IFERROR(VLOOKUP(Solicitud_ClienteKafka!A56,Datos_Iniciativa[#All],2,FALSE),"")</f>
        <v/>
      </c>
      <c r="C56" s="30" t="str">
        <f>IFERROR(VLOOKUP(Solicitud_ClienteKafka!A56,Datos_Iniciativa[#All],3,FALSE),"")</f>
        <v/>
      </c>
      <c r="D56" s="29"/>
      <c r="E56" s="18" t="str">
        <f>IFERROR(VLOOKUP(Solicitud_ClienteKafka!A56,Datos_Iniciativa[#All],4,FALSE),"")</f>
        <v/>
      </c>
      <c r="F56" s="27"/>
      <c r="G56" s="18" t="str">
        <f t="shared" si="1"/>
        <v/>
      </c>
      <c r="H56" s="27"/>
      <c r="I56" s="27"/>
      <c r="J56" s="27"/>
      <c r="K56" s="78"/>
      <c r="L56" s="24"/>
      <c r="M56" s="24"/>
      <c r="N56" s="24"/>
      <c r="O56" s="25"/>
      <c r="P56" s="42"/>
    </row>
    <row r="57" spans="1:16" ht="18" customHeight="1" x14ac:dyDescent="0.25">
      <c r="A57" s="29"/>
      <c r="B57" s="30" t="str">
        <f>IFERROR(VLOOKUP(Solicitud_ClienteKafka!A57,Datos_Iniciativa[#All],2,FALSE),"")</f>
        <v/>
      </c>
      <c r="C57" s="30" t="str">
        <f>IFERROR(VLOOKUP(Solicitud_ClienteKafka!A57,Datos_Iniciativa[#All],3,FALSE),"")</f>
        <v/>
      </c>
      <c r="D57" s="29"/>
      <c r="E57" s="18" t="str">
        <f>IFERROR(VLOOKUP(Solicitud_ClienteKafka!A57,Datos_Iniciativa[#All],4,FALSE),"")</f>
        <v/>
      </c>
      <c r="F57" s="27"/>
      <c r="G57" s="18" t="str">
        <f t="shared" si="1"/>
        <v/>
      </c>
      <c r="H57" s="27"/>
      <c r="I57" s="27"/>
      <c r="J57" s="27"/>
      <c r="K57" s="78"/>
      <c r="L57" s="24"/>
      <c r="M57" s="24"/>
      <c r="N57" s="24"/>
      <c r="O57" s="25"/>
      <c r="P57" s="42"/>
    </row>
    <row r="58" spans="1:16" ht="18" customHeight="1" x14ac:dyDescent="0.25">
      <c r="A58" s="50"/>
      <c r="B58" s="51" t="str">
        <f>IFERROR(VLOOKUP(Solicitud_ClienteKafka!A58,Datos_Iniciativa[#All],2,FALSE),"")</f>
        <v/>
      </c>
      <c r="C58" s="51" t="str">
        <f>IFERROR(VLOOKUP(Solicitud_ClienteKafka!A58,Datos_Iniciativa[#All],3,FALSE),"")</f>
        <v/>
      </c>
      <c r="D58" s="50"/>
      <c r="E58" s="52" t="str">
        <f>IFERROR(VLOOKUP(Solicitud_ClienteKafka!A58,Datos_Iniciativa[#All],4,FALSE),"")</f>
        <v/>
      </c>
      <c r="F58" s="53"/>
      <c r="G58" s="52" t="str">
        <f t="shared" si="1"/>
        <v/>
      </c>
      <c r="H58" s="53"/>
      <c r="I58" s="53"/>
      <c r="J58" s="53"/>
      <c r="K58" s="78"/>
      <c r="L58" s="54"/>
      <c r="M58" s="54"/>
      <c r="N58" s="54"/>
      <c r="O58" s="55"/>
      <c r="P58" s="56"/>
    </row>
    <row r="59" spans="1:16" ht="18" customHeight="1" x14ac:dyDescent="0.25">
      <c r="B59" t="str">
        <f>IFERROR(VLOOKUP(Solicitud_ClienteKafka!A59,Datos_Iniciativa!A68:B87,2,FALSE),"")</f>
        <v/>
      </c>
      <c r="C59" t="str">
        <f>IFERROR(VLOOKUP(Solicitud_ClienteKafka!A59,Datos_Iniciativa!A68:C87,3,FALSE),"")</f>
        <v/>
      </c>
      <c r="E59" t="str">
        <f>IFERROR(VLOOKUP(Solicitud_ClienteKafka!A59,Datos_Iniciativa!A68:D87,4,FALSE),"")</f>
        <v/>
      </c>
      <c r="G59" t="str">
        <f t="shared" ref="G59:G69" si="2">IF(A59="","",_xlfn.CONCAT("a",B59,"-",C59))</f>
        <v/>
      </c>
    </row>
    <row r="60" spans="1:16" ht="18" customHeight="1" x14ac:dyDescent="0.25">
      <c r="B60" t="str">
        <f>IFERROR(VLOOKUP(Solicitud_ClienteKafka!A60,Datos_Iniciativa!A69:B88,2,FALSE),"")</f>
        <v/>
      </c>
      <c r="C60" t="str">
        <f>IFERROR(VLOOKUP(Solicitud_ClienteKafka!A60,Datos_Iniciativa!A69:C88,3,FALSE),"")</f>
        <v/>
      </c>
      <c r="E60" t="str">
        <f>IFERROR(VLOOKUP(Solicitud_ClienteKafka!A60,Datos_Iniciativa!A69:D88,4,FALSE),"")</f>
        <v/>
      </c>
      <c r="G60" t="str">
        <f t="shared" si="2"/>
        <v/>
      </c>
    </row>
    <row r="61" spans="1:16" ht="18" customHeight="1" x14ac:dyDescent="0.25">
      <c r="B61" t="str">
        <f>IFERROR(VLOOKUP(Solicitud_ClienteKafka!A61,Datos_Iniciativa!A70:B89,2,FALSE),"")</f>
        <v/>
      </c>
      <c r="C61" t="str">
        <f>IFERROR(VLOOKUP(Solicitud_ClienteKafka!A61,Datos_Iniciativa!A70:C89,3,FALSE),"")</f>
        <v/>
      </c>
      <c r="E61" t="str">
        <f>IFERROR(VLOOKUP(Solicitud_ClienteKafka!A61,Datos_Iniciativa!A70:D89,4,FALSE),"")</f>
        <v/>
      </c>
      <c r="G61" t="str">
        <f t="shared" si="2"/>
        <v/>
      </c>
    </row>
    <row r="62" spans="1:16" ht="18" customHeight="1" x14ac:dyDescent="0.25">
      <c r="B62" t="str">
        <f>IFERROR(VLOOKUP(Solicitud_ClienteKafka!A62,Datos_Iniciativa!A71:B90,2,FALSE),"")</f>
        <v/>
      </c>
      <c r="C62" t="str">
        <f>IFERROR(VLOOKUP(Solicitud_ClienteKafka!A62,Datos_Iniciativa!A71:C90,3,FALSE),"")</f>
        <v/>
      </c>
      <c r="E62" t="str">
        <f>IFERROR(VLOOKUP(Solicitud_ClienteKafka!A62,Datos_Iniciativa!A71:D90,4,FALSE),"")</f>
        <v/>
      </c>
      <c r="G62" t="str">
        <f t="shared" si="2"/>
        <v/>
      </c>
    </row>
    <row r="63" spans="1:16" ht="18" customHeight="1" x14ac:dyDescent="0.25">
      <c r="B63" t="str">
        <f>IFERROR(VLOOKUP(Solicitud_ClienteKafka!A63,Datos_Iniciativa!A72:B91,2,FALSE),"")</f>
        <v/>
      </c>
      <c r="C63" t="str">
        <f>IFERROR(VLOOKUP(Solicitud_ClienteKafka!A63,Datos_Iniciativa!A72:C91,3,FALSE),"")</f>
        <v/>
      </c>
      <c r="E63" t="str">
        <f>IFERROR(VLOOKUP(Solicitud_ClienteKafka!A63,Datos_Iniciativa!A72:D91,4,FALSE),"")</f>
        <v/>
      </c>
      <c r="G63" t="str">
        <f t="shared" si="2"/>
        <v/>
      </c>
    </row>
    <row r="64" spans="1:16" ht="18" customHeight="1" x14ac:dyDescent="0.25">
      <c r="B64" t="str">
        <f>IFERROR(VLOOKUP(Solicitud_ClienteKafka!A64,Datos_Iniciativa!A73:B92,2,FALSE),"")</f>
        <v/>
      </c>
      <c r="C64" t="str">
        <f>IFERROR(VLOOKUP(Solicitud_ClienteKafka!A64,Datos_Iniciativa!A73:C92,3,FALSE),"")</f>
        <v/>
      </c>
      <c r="E64" t="str">
        <f>IFERROR(VLOOKUP(Solicitud_ClienteKafka!A64,Datos_Iniciativa!A73:D92,4,FALSE),"")</f>
        <v/>
      </c>
      <c r="G64" t="str">
        <f t="shared" si="2"/>
        <v/>
      </c>
    </row>
    <row r="65" spans="2:7" ht="18" customHeight="1" x14ac:dyDescent="0.25">
      <c r="B65" t="str">
        <f>IFERROR(VLOOKUP(Solicitud_ClienteKafka!A65,Datos_Iniciativa!A74:B93,2,FALSE),"")</f>
        <v/>
      </c>
      <c r="C65" t="str">
        <f>IFERROR(VLOOKUP(Solicitud_ClienteKafka!A65,Datos_Iniciativa!A74:C93,3,FALSE),"")</f>
        <v/>
      </c>
      <c r="E65" t="str">
        <f>IFERROR(VLOOKUP(Solicitud_ClienteKafka!A65,Datos_Iniciativa!A74:D93,4,FALSE),"")</f>
        <v/>
      </c>
      <c r="G65" t="str">
        <f t="shared" si="2"/>
        <v/>
      </c>
    </row>
    <row r="66" spans="2:7" ht="18" customHeight="1" x14ac:dyDescent="0.25">
      <c r="B66" t="str">
        <f>IFERROR(VLOOKUP(Solicitud_ClienteKafka!A66,Datos_Iniciativa!A75:B94,2,FALSE),"")</f>
        <v/>
      </c>
      <c r="C66" t="str">
        <f>IFERROR(VLOOKUP(Solicitud_ClienteKafka!A66,Datos_Iniciativa!A75:C94,3,FALSE),"")</f>
        <v/>
      </c>
      <c r="E66" t="str">
        <f>IFERROR(VLOOKUP(Solicitud_ClienteKafka!A66,Datos_Iniciativa!A75:D94,4,FALSE),"")</f>
        <v/>
      </c>
      <c r="G66" t="str">
        <f t="shared" si="2"/>
        <v/>
      </c>
    </row>
    <row r="67" spans="2:7" ht="18" customHeight="1" x14ac:dyDescent="0.25">
      <c r="B67" t="str">
        <f>IFERROR(VLOOKUP(Solicitud_ClienteKafka!A67,Datos_Iniciativa!A76:B95,2,FALSE),"")</f>
        <v/>
      </c>
      <c r="C67" t="str">
        <f>IFERROR(VLOOKUP(Solicitud_ClienteKafka!A67,Datos_Iniciativa!A76:C95,3,FALSE),"")</f>
        <v/>
      </c>
      <c r="E67" t="str">
        <f>IFERROR(VLOOKUP(Solicitud_ClienteKafka!A67,Datos_Iniciativa!A76:D95,4,FALSE),"")</f>
        <v/>
      </c>
      <c r="G67" t="str">
        <f t="shared" si="2"/>
        <v/>
      </c>
    </row>
    <row r="68" spans="2:7" ht="18" customHeight="1" x14ac:dyDescent="0.25">
      <c r="B68" t="str">
        <f>IFERROR(VLOOKUP(Solicitud_ClienteKafka!A68,Datos_Iniciativa!A77:B96,2,FALSE),"")</f>
        <v/>
      </c>
      <c r="C68" t="str">
        <f>IFERROR(VLOOKUP(Solicitud_ClienteKafka!A68,Datos_Iniciativa!A77:C96,3,FALSE),"")</f>
        <v/>
      </c>
      <c r="E68" t="str">
        <f>IFERROR(VLOOKUP(Solicitud_ClienteKafka!A68,Datos_Iniciativa!A77:D96,4,FALSE),"")</f>
        <v/>
      </c>
      <c r="G68" t="str">
        <f t="shared" si="2"/>
        <v/>
      </c>
    </row>
    <row r="69" spans="2:7" ht="18" customHeight="1" x14ac:dyDescent="0.25">
      <c r="B69" t="str">
        <f>IFERROR(VLOOKUP(Solicitud_ClienteKafka!A69,Datos_Iniciativa!A78:B97,2,FALSE),"")</f>
        <v/>
      </c>
      <c r="C69" t="str">
        <f>IFERROR(VLOOKUP(Solicitud_ClienteKafka!A69,Datos_Iniciativa!A78:C97,3,FALSE),"")</f>
        <v/>
      </c>
      <c r="E69" t="str">
        <f>IFERROR(VLOOKUP(Solicitud_ClienteKafka!A69,Datos_Iniciativa!A78:D97,4,FALSE),"")</f>
        <v/>
      </c>
      <c r="G69" t="str">
        <f t="shared" si="2"/>
        <v/>
      </c>
    </row>
    <row r="70" spans="2:7" ht="18" customHeight="1" x14ac:dyDescent="0.25">
      <c r="B70" t="str">
        <f>IFERROR(VLOOKUP(Solicitud_ClienteKafka!A70,Datos_Iniciativa!A79:B98,2,FALSE),"")</f>
        <v/>
      </c>
      <c r="C70" t="str">
        <f>IFERROR(VLOOKUP(Solicitud_ClienteKafka!A70,Datos_Iniciativa!A79:C98,3,FALSE),"")</f>
        <v/>
      </c>
      <c r="E70" t="str">
        <f>IFERROR(VLOOKUP(Solicitud_ClienteKafka!A70,Datos_Iniciativa!A79:D98,4,FALSE),"")</f>
        <v/>
      </c>
      <c r="G70" t="str">
        <f t="shared" ref="G70:G84" si="3">IF(A70="","",_xlfn.CONCAT("a",B70,"-",C70))</f>
        <v/>
      </c>
    </row>
    <row r="71" spans="2:7" ht="18" customHeight="1" x14ac:dyDescent="0.25">
      <c r="B71" t="str">
        <f>IFERROR(VLOOKUP(Solicitud_ClienteKafka!A71,Datos_Iniciativa!A80:B99,2,FALSE),"")</f>
        <v/>
      </c>
      <c r="C71" t="str">
        <f>IFERROR(VLOOKUP(Solicitud_ClienteKafka!A71,Datos_Iniciativa!A80:C99,3,FALSE),"")</f>
        <v/>
      </c>
      <c r="E71" t="str">
        <f>IFERROR(VLOOKUP(Solicitud_ClienteKafka!A71,Datos_Iniciativa!A80:D99,4,FALSE),"")</f>
        <v/>
      </c>
      <c r="G71" t="str">
        <f t="shared" si="3"/>
        <v/>
      </c>
    </row>
    <row r="72" spans="2:7" ht="18" customHeight="1" x14ac:dyDescent="0.25">
      <c r="B72" t="str">
        <f>IFERROR(VLOOKUP(Solicitud_ClienteKafka!A72,Datos_Iniciativa!A81:B100,2,FALSE),"")</f>
        <v/>
      </c>
      <c r="C72" t="str">
        <f>IFERROR(VLOOKUP(Solicitud_ClienteKafka!A72,Datos_Iniciativa!A81:C100,3,FALSE),"")</f>
        <v/>
      </c>
      <c r="E72" t="str">
        <f>IFERROR(VLOOKUP(Solicitud_ClienteKafka!A72,Datos_Iniciativa!A81:D100,4,FALSE),"")</f>
        <v/>
      </c>
      <c r="G72" t="str">
        <f t="shared" si="3"/>
        <v/>
      </c>
    </row>
    <row r="73" spans="2:7" ht="18" customHeight="1" x14ac:dyDescent="0.25">
      <c r="B73" t="str">
        <f>IFERROR(VLOOKUP(Solicitud_ClienteKafka!A73,Datos_Iniciativa!A82:B101,2,FALSE),"")</f>
        <v/>
      </c>
      <c r="C73" t="str">
        <f>IFERROR(VLOOKUP(Solicitud_ClienteKafka!A73,Datos_Iniciativa!A82:C101,3,FALSE),"")</f>
        <v/>
      </c>
      <c r="E73" t="str">
        <f>IFERROR(VLOOKUP(Solicitud_ClienteKafka!A73,Datos_Iniciativa!A82:D101,4,FALSE),"")</f>
        <v/>
      </c>
      <c r="G73" t="str">
        <f t="shared" si="3"/>
        <v/>
      </c>
    </row>
    <row r="74" spans="2:7" ht="18" customHeight="1" x14ac:dyDescent="0.25">
      <c r="B74" t="str">
        <f>IFERROR(VLOOKUP(Solicitud_ClienteKafka!A74,Datos_Iniciativa!A83:B102,2,FALSE),"")</f>
        <v/>
      </c>
      <c r="C74" t="str">
        <f>IFERROR(VLOOKUP(Solicitud_ClienteKafka!A74,Datos_Iniciativa!A83:C102,3,FALSE),"")</f>
        <v/>
      </c>
      <c r="E74" t="str">
        <f>IFERROR(VLOOKUP(Solicitud_ClienteKafka!A74,Datos_Iniciativa!A83:D102,4,FALSE),"")</f>
        <v/>
      </c>
      <c r="G74" t="str">
        <f t="shared" si="3"/>
        <v/>
      </c>
    </row>
    <row r="75" spans="2:7" ht="18" customHeight="1" x14ac:dyDescent="0.25">
      <c r="B75" t="str">
        <f>IFERROR(VLOOKUP(Solicitud_ClienteKafka!A75,Datos_Iniciativa!A84:B103,2,FALSE),"")</f>
        <v/>
      </c>
      <c r="C75" t="str">
        <f>IFERROR(VLOOKUP(Solicitud_ClienteKafka!A75,Datos_Iniciativa!A84:C103,3,FALSE),"")</f>
        <v/>
      </c>
      <c r="E75" t="str">
        <f>IFERROR(VLOOKUP(Solicitud_ClienteKafka!A75,Datos_Iniciativa!A84:D103,4,FALSE),"")</f>
        <v/>
      </c>
      <c r="G75" t="str">
        <f t="shared" si="3"/>
        <v/>
      </c>
    </row>
    <row r="76" spans="2:7" ht="18" customHeight="1" x14ac:dyDescent="0.25">
      <c r="B76" t="str">
        <f>IFERROR(VLOOKUP(Solicitud_ClienteKafka!A76,Datos_Iniciativa!A85:B104,2,FALSE),"")</f>
        <v/>
      </c>
      <c r="C76" t="str">
        <f>IFERROR(VLOOKUP(Solicitud_ClienteKafka!A76,Datos_Iniciativa!A85:C104,3,FALSE),"")</f>
        <v/>
      </c>
      <c r="E76" t="str">
        <f>IFERROR(VLOOKUP(Solicitud_ClienteKafka!A76,Datos_Iniciativa!A85:D104,4,FALSE),"")</f>
        <v/>
      </c>
      <c r="G76" t="str">
        <f t="shared" si="3"/>
        <v/>
      </c>
    </row>
    <row r="77" spans="2:7" ht="18" customHeight="1" x14ac:dyDescent="0.25">
      <c r="B77" t="str">
        <f>IFERROR(VLOOKUP(Solicitud_ClienteKafka!A77,Datos_Iniciativa!A86:B105,2,FALSE),"")</f>
        <v/>
      </c>
      <c r="C77" t="str">
        <f>IFERROR(VLOOKUP(Solicitud_ClienteKafka!A77,Datos_Iniciativa!A86:C105,3,FALSE),"")</f>
        <v/>
      </c>
      <c r="E77" t="str">
        <f>IFERROR(VLOOKUP(Solicitud_ClienteKafka!A77,Datos_Iniciativa!A86:D105,4,FALSE),"")</f>
        <v/>
      </c>
      <c r="G77" t="str">
        <f t="shared" si="3"/>
        <v/>
      </c>
    </row>
    <row r="78" spans="2:7" ht="18" customHeight="1" x14ac:dyDescent="0.25">
      <c r="B78" t="str">
        <f>IFERROR(VLOOKUP(Solicitud_ClienteKafka!A78,Datos_Iniciativa!A87:B106,2,FALSE),"")</f>
        <v/>
      </c>
      <c r="C78" t="str">
        <f>IFERROR(VLOOKUP(Solicitud_ClienteKafka!A78,Datos_Iniciativa!A87:C106,3,FALSE),"")</f>
        <v/>
      </c>
      <c r="E78" t="str">
        <f>IFERROR(VLOOKUP(Solicitud_ClienteKafka!A78,Datos_Iniciativa!A87:D106,4,FALSE),"")</f>
        <v/>
      </c>
      <c r="G78" t="str">
        <f t="shared" si="3"/>
        <v/>
      </c>
    </row>
    <row r="79" spans="2:7" ht="18" customHeight="1" x14ac:dyDescent="0.25">
      <c r="B79" t="str">
        <f>IFERROR(VLOOKUP(Solicitud_ClienteKafka!A79,Datos_Iniciativa!A88:B107,2,FALSE),"")</f>
        <v/>
      </c>
      <c r="C79" t="str">
        <f>IFERROR(VLOOKUP(Solicitud_ClienteKafka!A79,Datos_Iniciativa!A88:C107,3,FALSE),"")</f>
        <v/>
      </c>
      <c r="E79" t="str">
        <f>IFERROR(VLOOKUP(Solicitud_ClienteKafka!A79,Datos_Iniciativa!A88:D107,4,FALSE),"")</f>
        <v/>
      </c>
      <c r="G79" t="str">
        <f t="shared" si="3"/>
        <v/>
      </c>
    </row>
    <row r="80" spans="2:7" ht="18" customHeight="1" x14ac:dyDescent="0.25">
      <c r="B80" t="str">
        <f>IFERROR(VLOOKUP(Solicitud_ClienteKafka!A80,Datos_Iniciativa!A89:B108,2,FALSE),"")</f>
        <v/>
      </c>
      <c r="C80" t="str">
        <f>IFERROR(VLOOKUP(Solicitud_ClienteKafka!A80,Datos_Iniciativa!A89:C108,3,FALSE),"")</f>
        <v/>
      </c>
      <c r="E80" t="str">
        <f>IFERROR(VLOOKUP(Solicitud_ClienteKafka!A80,Datos_Iniciativa!A89:D108,4,FALSE),"")</f>
        <v/>
      </c>
      <c r="G80" t="str">
        <f t="shared" si="3"/>
        <v/>
      </c>
    </row>
    <row r="81" spans="2:7" ht="18" customHeight="1" x14ac:dyDescent="0.25">
      <c r="B81" t="str">
        <f>IFERROR(VLOOKUP(Solicitud_ClienteKafka!A81,Datos_Iniciativa!A90:B109,2,FALSE),"")</f>
        <v/>
      </c>
      <c r="C81" t="str">
        <f>IFERROR(VLOOKUP(Solicitud_ClienteKafka!A81,Datos_Iniciativa!A90:C109,3,FALSE),"")</f>
        <v/>
      </c>
      <c r="E81" t="str">
        <f>IFERROR(VLOOKUP(Solicitud_ClienteKafka!A81,Datos_Iniciativa!A90:D109,4,FALSE),"")</f>
        <v/>
      </c>
      <c r="G81" t="str">
        <f t="shared" si="3"/>
        <v/>
      </c>
    </row>
    <row r="82" spans="2:7" ht="18" customHeight="1" x14ac:dyDescent="0.25">
      <c r="B82" t="str">
        <f>IFERROR(VLOOKUP(Solicitud_ClienteKafka!A82,Datos_Iniciativa!A91:B110,2,FALSE),"")</f>
        <v/>
      </c>
      <c r="C82" t="str">
        <f>IFERROR(VLOOKUP(Solicitud_ClienteKafka!A82,Datos_Iniciativa!A91:C110,3,FALSE),"")</f>
        <v/>
      </c>
      <c r="E82" t="str">
        <f>IFERROR(VLOOKUP(Solicitud_ClienteKafka!A82,Datos_Iniciativa!A91:D110,4,FALSE),"")</f>
        <v/>
      </c>
      <c r="G82" t="str">
        <f t="shared" si="3"/>
        <v/>
      </c>
    </row>
    <row r="83" spans="2:7" ht="18" customHeight="1" x14ac:dyDescent="0.25">
      <c r="B83" t="str">
        <f>IFERROR(VLOOKUP(Solicitud_ClienteKafka!A83,Datos_Iniciativa!A92:B111,2,FALSE),"")</f>
        <v/>
      </c>
      <c r="C83" t="str">
        <f>IFERROR(VLOOKUP(Solicitud_ClienteKafka!A83,Datos_Iniciativa!A92:C111,3,FALSE),"")</f>
        <v/>
      </c>
      <c r="E83" t="str">
        <f>IFERROR(VLOOKUP(Solicitud_ClienteKafka!A83,Datos_Iniciativa!A92:D111,4,FALSE),"")</f>
        <v/>
      </c>
      <c r="G83" t="str">
        <f t="shared" si="3"/>
        <v/>
      </c>
    </row>
    <row r="84" spans="2:7" ht="18" customHeight="1" x14ac:dyDescent="0.25">
      <c r="B84" t="str">
        <f>IFERROR(VLOOKUP(Solicitud_ClienteKafka!A84,Datos_Iniciativa!A93:B112,2,FALSE),"")</f>
        <v/>
      </c>
      <c r="C84" t="str">
        <f>IFERROR(VLOOKUP(Solicitud_ClienteKafka!A84,Datos_Iniciativa!A93:C112,3,FALSE),"")</f>
        <v/>
      </c>
      <c r="E84" t="str">
        <f>IFERROR(VLOOKUP(Solicitud_ClienteKafka!A84,Datos_Iniciativa!A93:D112,4,FALSE),"")</f>
        <v/>
      </c>
      <c r="G84" t="str">
        <f t="shared" si="3"/>
        <v/>
      </c>
    </row>
  </sheetData>
  <mergeCells count="6">
    <mergeCell ref="A1:P1"/>
    <mergeCell ref="O3:P3"/>
    <mergeCell ref="F3:K3"/>
    <mergeCell ref="A3:E3"/>
    <mergeCell ref="L3:N3"/>
    <mergeCell ref="A2:P2"/>
  </mergeCells>
  <dataValidations count="5">
    <dataValidation type="list" allowBlank="1" showErrorMessage="1" sqref="F5:F84" xr:uid="{00000000-0002-0000-0200-000000000000}">
      <formula1>"ALTA,MODIFICACION,BAJA"</formula1>
    </dataValidation>
    <dataValidation type="list" allowBlank="1" showErrorMessage="1" sqref="H5:H84" xr:uid="{00000000-0002-0000-0200-000001000000}">
      <formula1>"INT,PRE,PRO,PRE+PRO,INT+PRE+PRO"</formula1>
    </dataValidation>
    <dataValidation type="list" allowBlank="1" showErrorMessage="1" sqref="I59:I84" xr:uid="{00000000-0002-0000-0200-000002000000}">
      <formula1>"Onpremise,Azure,AWS,Hybrid"</formula1>
    </dataValidation>
    <dataValidation type="list" allowBlank="1" showErrorMessage="1" sqref="J5:J84" xr:uid="{00000000-0002-0000-0200-000003000000}">
      <formula1>"Alta,Media,Baja"</formula1>
    </dataValidation>
    <dataValidation type="list" allowBlank="1" showErrorMessage="1" sqref="I5:I58" xr:uid="{6D9C2552-102D-4032-8617-4A4506A956AA}">
      <formula1>"Onpremise,Azure,AWS"</formula1>
    </dataValidation>
  </dataValidations>
  <pageMargins left="0.75" right="0.75" top="1" bottom="1" header="0.5" footer="0.5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60562BD-0CE0-4B71-B042-A36D8ACB6C82}">
          <x14:formula1>
            <xm:f>Datos_Iniciativa!$B$14:$B$33</xm:f>
          </x14:formula1>
          <xm:sqref>A59:A84</xm:sqref>
        </x14:dataValidation>
        <x14:dataValidation type="list" allowBlank="1" showInputMessage="1" showErrorMessage="1" xr:uid="{94265481-E82A-4FD5-AF94-98C86F8D6957}">
          <x14:formula1>
            <xm:f>Datos_Iniciativa!$A$14:$A$33</xm:f>
          </x14:formula1>
          <xm:sqref>A5:A58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AB84"/>
  <sheetViews>
    <sheetView showGridLines="0" tabSelected="1" workbookViewId="0">
      <pane xSplit="1" ySplit="4" topLeftCell="G5" activePane="bottomRight" state="frozen"/>
      <selection pane="topRight"/>
      <selection pane="bottomLeft"/>
      <selection pane="bottomRight" activeCell="P22" sqref="P22"/>
    </sheetView>
  </sheetViews>
  <sheetFormatPr defaultRowHeight="15" x14ac:dyDescent="0.25"/>
  <cols>
    <col min="1" max="1" width="22" customWidth="1"/>
    <col min="2" max="2" width="14.42578125" customWidth="1"/>
    <col min="3" max="3" width="22.28515625" customWidth="1"/>
    <col min="4" max="4" width="21" customWidth="1"/>
    <col min="5" max="5" width="20" customWidth="1"/>
    <col min="6" max="6" width="10" customWidth="1"/>
    <col min="7" max="7" width="17.140625" customWidth="1"/>
    <col min="8" max="8" width="24" customWidth="1"/>
    <col min="9" max="9" width="22" customWidth="1"/>
    <col min="10" max="10" width="32" customWidth="1"/>
    <col min="11" max="11" width="14" customWidth="1"/>
    <col min="12" max="12" width="13.5703125" customWidth="1"/>
    <col min="13" max="13" width="15.140625" customWidth="1"/>
    <col min="14" max="14" width="15.28515625" customWidth="1"/>
    <col min="15" max="15" width="18.28515625" customWidth="1"/>
    <col min="16" max="17" width="15.7109375" customWidth="1"/>
    <col min="18" max="18" width="13.28515625" customWidth="1"/>
    <col min="19" max="19" width="17.140625" customWidth="1"/>
    <col min="20" max="20" width="23.7109375" bestFit="1" customWidth="1"/>
    <col min="21" max="21" width="16" customWidth="1"/>
    <col min="22" max="22" width="20" customWidth="1"/>
    <col min="23" max="23" width="16.5703125" customWidth="1"/>
    <col min="24" max="24" width="9.28515625" customWidth="1"/>
    <col min="25" max="25" width="13.85546875" customWidth="1"/>
    <col min="26" max="26" width="14" customWidth="1"/>
    <col min="27" max="27" width="18" customWidth="1"/>
  </cols>
  <sheetData>
    <row r="1" spans="1:28" ht="21.95" customHeight="1" x14ac:dyDescent="0.25">
      <c r="A1" s="81" t="s">
        <v>88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</row>
    <row r="2" spans="1:28" ht="21.95" customHeight="1" x14ac:dyDescent="0.25">
      <c r="A2" s="91" t="s">
        <v>62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</row>
    <row r="3" spans="1:28" ht="18" customHeight="1" x14ac:dyDescent="0.25">
      <c r="A3" s="88"/>
      <c r="B3" s="88"/>
      <c r="C3" s="88"/>
      <c r="D3" s="88"/>
      <c r="E3" s="85" t="s">
        <v>64</v>
      </c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9" t="s">
        <v>90</v>
      </c>
      <c r="V3" s="90"/>
      <c r="W3" s="90"/>
      <c r="X3" s="90"/>
      <c r="Y3" s="90"/>
      <c r="Z3" s="83" t="s">
        <v>91</v>
      </c>
      <c r="AA3" s="84"/>
    </row>
    <row r="4" spans="1:28" ht="50.1" customHeight="1" x14ac:dyDescent="0.25">
      <c r="A4" s="35" t="s">
        <v>46</v>
      </c>
      <c r="B4" s="36" t="s">
        <v>66</v>
      </c>
      <c r="C4" s="45" t="s">
        <v>48</v>
      </c>
      <c r="D4" s="45" t="s">
        <v>47</v>
      </c>
      <c r="E4" s="36" t="s">
        <v>67</v>
      </c>
      <c r="F4" s="36" t="s">
        <v>92</v>
      </c>
      <c r="G4" s="36" t="s">
        <v>93</v>
      </c>
      <c r="H4" s="45" t="s">
        <v>94</v>
      </c>
      <c r="I4" s="36" t="s">
        <v>125</v>
      </c>
      <c r="J4" s="45" t="s">
        <v>95</v>
      </c>
      <c r="K4" s="36" t="s">
        <v>96</v>
      </c>
      <c r="L4" s="36" t="s">
        <v>71</v>
      </c>
      <c r="M4" s="36" t="s">
        <v>97</v>
      </c>
      <c r="N4" s="36" t="s">
        <v>98</v>
      </c>
      <c r="O4" s="46" t="s">
        <v>99</v>
      </c>
      <c r="P4" s="46" t="s">
        <v>100</v>
      </c>
      <c r="Q4" s="46" t="s">
        <v>192</v>
      </c>
      <c r="R4" s="46" t="s">
        <v>101</v>
      </c>
      <c r="S4" s="36" t="s">
        <v>102</v>
      </c>
      <c r="T4" s="46" t="s">
        <v>103</v>
      </c>
      <c r="U4" s="47" t="s">
        <v>73</v>
      </c>
      <c r="V4" s="47" t="s">
        <v>74</v>
      </c>
      <c r="W4" s="47" t="s">
        <v>104</v>
      </c>
      <c r="X4" s="47" t="s">
        <v>105</v>
      </c>
      <c r="Y4" s="47" t="s">
        <v>106</v>
      </c>
      <c r="Z4" s="48" t="s">
        <v>76</v>
      </c>
      <c r="AA4" s="49" t="s">
        <v>77</v>
      </c>
    </row>
    <row r="5" spans="1:28" ht="18" customHeight="1" x14ac:dyDescent="0.25">
      <c r="A5" s="26" t="s">
        <v>55</v>
      </c>
      <c r="B5" s="21" t="s">
        <v>78</v>
      </c>
      <c r="C5" s="22" t="str">
        <f>IFERROR(VLOOKUP(Solicitud_Topic!A5,Datos_Iniciativa[#All],5,FALSE),"")</f>
        <v>Clara Nieto</v>
      </c>
      <c r="D5" s="22" t="str">
        <f>IFERROR(VLOOKUP(Solicitud_Topic!A5,Datos_Iniciativa[#All],4,FALSE),"")</f>
        <v>Miguel Sanz</v>
      </c>
      <c r="E5" s="21" t="s">
        <v>79</v>
      </c>
      <c r="F5" s="21" t="s">
        <v>87</v>
      </c>
      <c r="G5" s="21" t="s">
        <v>81</v>
      </c>
      <c r="H5" s="22" t="str">
        <f>IFERROR(VLOOKUP(Solicitud_Topic!A5,Solicitud_ClienteKafka[#All],7,FALSE),"")</f>
        <v>a3101-archdoc</v>
      </c>
      <c r="I5" s="21" t="s">
        <v>107</v>
      </c>
      <c r="J5" s="18" t="str" cm="1">
        <f t="array" ref="J5">IFERROR(_xlfn.SWITCH(F5,"PRO",_xlfn.CONCAT(H5,"-",I5),"PRE",_xlfn.CONCAT(H5,"-",I5,"-pre"),"INT",_xlfn.CONCAT(H5,"-",I5,"-int")),"")</f>
        <v>a3101-archdoc-transaccion-iniciada</v>
      </c>
      <c r="K5" s="21" t="s">
        <v>53</v>
      </c>
      <c r="L5" s="21" t="s">
        <v>82</v>
      </c>
      <c r="M5" s="21">
        <v>3</v>
      </c>
      <c r="N5" s="21">
        <v>12</v>
      </c>
      <c r="O5" s="21" t="s">
        <v>108</v>
      </c>
      <c r="P5" s="21">
        <v>4096</v>
      </c>
      <c r="Q5" s="21">
        <v>5096</v>
      </c>
      <c r="R5" s="21">
        <v>7</v>
      </c>
      <c r="S5" s="21" t="s">
        <v>85</v>
      </c>
      <c r="T5" s="23"/>
      <c r="U5" s="19" t="s">
        <v>83</v>
      </c>
      <c r="V5" s="19"/>
      <c r="W5" s="19">
        <v>3</v>
      </c>
      <c r="X5" s="19">
        <v>3</v>
      </c>
      <c r="Y5" s="19">
        <v>2</v>
      </c>
      <c r="Z5" s="20" t="s">
        <v>84</v>
      </c>
      <c r="AA5" s="41" t="s">
        <v>85</v>
      </c>
    </row>
    <row r="6" spans="1:28" ht="18" customHeight="1" x14ac:dyDescent="0.25">
      <c r="A6" s="26"/>
      <c r="B6" s="21"/>
      <c r="C6" s="22" t="str">
        <f>IFERROR(VLOOKUP(Solicitud_Topic!A6,Datos_Iniciativa[#All],5,FALSE),"")</f>
        <v/>
      </c>
      <c r="D6" s="22" t="str">
        <f>IFERROR(VLOOKUP(Solicitud_Topic!A6,Datos_Iniciativa[#All],4,FALSE),"")</f>
        <v/>
      </c>
      <c r="E6" s="21"/>
      <c r="F6" s="21"/>
      <c r="G6" s="21"/>
      <c r="H6" s="22" t="str">
        <f>IFERROR(VLOOKUP(Solicitud_Topic!A6,Solicitud_ClienteKafka[#All],7,FALSE),"")</f>
        <v/>
      </c>
      <c r="I6" s="21"/>
      <c r="J6" s="18" t="str" cm="1">
        <f t="array" ref="J6">IFERROR(_xlfn.SWITCH(F6,"PRO",_xlfn.CONCAT(H6,"-",I6),"PRE",_xlfn.CONCAT(H6,"-",I6,"-pre"),"INT",_xlfn.CONCAT(H6,"-",I6,"-int")),"")</f>
        <v/>
      </c>
      <c r="K6" s="21"/>
      <c r="L6" s="21"/>
      <c r="M6" s="21"/>
      <c r="N6" s="21"/>
      <c r="O6" s="21"/>
      <c r="P6" s="21"/>
      <c r="Q6" s="21"/>
      <c r="R6" s="21"/>
      <c r="S6" s="21"/>
      <c r="T6" s="23"/>
      <c r="U6" s="19"/>
      <c r="V6" s="19"/>
      <c r="W6" s="19"/>
      <c r="X6" s="19"/>
      <c r="Y6" s="19"/>
      <c r="Z6" s="20"/>
      <c r="AA6" s="41"/>
    </row>
    <row r="7" spans="1:28" ht="18" customHeight="1" x14ac:dyDescent="0.25">
      <c r="A7" s="26"/>
      <c r="B7" s="21"/>
      <c r="C7" s="22" t="str">
        <f>IFERROR(VLOOKUP(Solicitud_Topic!A7,Datos_Iniciativa[#All],5,FALSE),"")</f>
        <v/>
      </c>
      <c r="D7" s="22" t="str">
        <f>IFERROR(VLOOKUP(Solicitud_Topic!A7,Datos_Iniciativa[#All],4,FALSE),"")</f>
        <v/>
      </c>
      <c r="E7" s="21"/>
      <c r="F7" s="21"/>
      <c r="G7" s="21"/>
      <c r="H7" s="22" t="str">
        <f>IFERROR(VLOOKUP(Solicitud_Topic!A7,Solicitud_ClienteKafka[#All],7,FALSE),"")</f>
        <v/>
      </c>
      <c r="I7" s="21"/>
      <c r="J7" s="18" t="str" cm="1">
        <f t="array" ref="J7">IFERROR(_xlfn.SWITCH(F7,"PRO",_xlfn.CONCAT(H7,"-",I7),"PRE",_xlfn.CONCAT(H7,"-",I7,"-pre"),"INT",_xlfn.CONCAT(H7,"-",I7,"-int")),"")</f>
        <v/>
      </c>
      <c r="K7" s="21"/>
      <c r="L7" s="21"/>
      <c r="M7" s="21"/>
      <c r="N7" s="21"/>
      <c r="O7" s="21"/>
      <c r="P7" s="21"/>
      <c r="Q7" s="21"/>
      <c r="R7" s="21"/>
      <c r="S7" s="21"/>
      <c r="T7" s="23"/>
      <c r="U7" s="19"/>
      <c r="V7" s="19"/>
      <c r="W7" s="19"/>
      <c r="X7" s="19"/>
      <c r="Y7" s="19"/>
      <c r="Z7" s="20"/>
      <c r="AA7" s="41"/>
    </row>
    <row r="8" spans="1:28" ht="18" customHeight="1" x14ac:dyDescent="0.25">
      <c r="A8" s="26"/>
      <c r="B8" s="21"/>
      <c r="C8" s="22" t="str">
        <f>IFERROR(VLOOKUP(Solicitud_Topic!A8,Datos_Iniciativa[#All],5,FALSE),"")</f>
        <v/>
      </c>
      <c r="D8" s="22" t="str">
        <f>IFERROR(VLOOKUP(Solicitud_Topic!A8,Datos_Iniciativa[#All],4,FALSE),"")</f>
        <v/>
      </c>
      <c r="E8" s="21"/>
      <c r="F8" s="21"/>
      <c r="G8" s="21"/>
      <c r="H8" s="22" t="str">
        <f>IFERROR(VLOOKUP(Solicitud_Topic!A8,Solicitud_ClienteKafka[#All],7,FALSE),"")</f>
        <v/>
      </c>
      <c r="I8" s="21"/>
      <c r="J8" s="18" t="str" cm="1">
        <f t="array" ref="J8">IFERROR(_xlfn.SWITCH(F8,"PRO",_xlfn.CONCAT(H8,"-",I8),"PRE",_xlfn.CONCAT(H8,"-",I8,"-pre"),"INT",_xlfn.CONCAT(H8,"-",I8,"-int")),"")</f>
        <v/>
      </c>
      <c r="K8" s="21"/>
      <c r="L8" s="21"/>
      <c r="M8" s="21"/>
      <c r="N8" s="21"/>
      <c r="O8" s="21"/>
      <c r="P8" s="21"/>
      <c r="Q8" s="21"/>
      <c r="R8" s="21"/>
      <c r="S8" s="21"/>
      <c r="T8" s="23"/>
      <c r="U8" s="19"/>
      <c r="V8" s="19"/>
      <c r="W8" s="19"/>
      <c r="X8" s="19"/>
      <c r="Y8" s="19"/>
      <c r="Z8" s="20"/>
      <c r="AA8" s="41"/>
    </row>
    <row r="9" spans="1:28" ht="18" customHeight="1" x14ac:dyDescent="0.25">
      <c r="A9" s="26"/>
      <c r="B9" s="21"/>
      <c r="C9" s="22" t="str">
        <f>IFERROR(VLOOKUP(Solicitud_Topic!A9,Datos_Iniciativa[#All],5,FALSE),"")</f>
        <v/>
      </c>
      <c r="D9" s="22" t="str">
        <f>IFERROR(VLOOKUP(Solicitud_Topic!A9,Datos_Iniciativa[#All],4,FALSE),"")</f>
        <v/>
      </c>
      <c r="E9" s="21"/>
      <c r="F9" s="21"/>
      <c r="G9" s="21"/>
      <c r="H9" s="22" t="str">
        <f>IFERROR(VLOOKUP(Solicitud_Topic!A9,Solicitud_ClienteKafka[#All],7,FALSE),"")</f>
        <v/>
      </c>
      <c r="I9" s="21"/>
      <c r="J9" s="18" t="str" cm="1">
        <f t="array" ref="J9">IFERROR(_xlfn.SWITCH(F9,"PRO",_xlfn.CONCAT(H9,"-",I9),"PRE",_xlfn.CONCAT(H9,"-",I9,"-pre"),"INT",_xlfn.CONCAT(H9,"-",I9,"-int")),"")</f>
        <v/>
      </c>
      <c r="K9" s="21"/>
      <c r="L9" s="21"/>
      <c r="M9" s="21"/>
      <c r="N9" s="21"/>
      <c r="O9" s="21"/>
      <c r="P9" s="21"/>
      <c r="Q9" s="21"/>
      <c r="R9" s="21"/>
      <c r="S9" s="21"/>
      <c r="T9" s="23"/>
      <c r="U9" s="19"/>
      <c r="V9" s="19"/>
      <c r="W9" s="19"/>
      <c r="X9" s="19"/>
      <c r="Y9" s="19"/>
      <c r="Z9" s="20"/>
      <c r="AA9" s="41"/>
    </row>
    <row r="10" spans="1:28" ht="18" customHeight="1" x14ac:dyDescent="0.25">
      <c r="A10" s="26"/>
      <c r="B10" s="21"/>
      <c r="C10" s="22" t="str">
        <f>IFERROR(VLOOKUP(Solicitud_Topic!A10,Datos_Iniciativa[#All],5,FALSE),"")</f>
        <v/>
      </c>
      <c r="D10" s="22" t="str">
        <f>IFERROR(VLOOKUP(Solicitud_Topic!A10,Datos_Iniciativa[#All],4,FALSE),"")</f>
        <v/>
      </c>
      <c r="E10" s="21"/>
      <c r="F10" s="21"/>
      <c r="G10" s="21"/>
      <c r="H10" s="22" t="str">
        <f>IFERROR(VLOOKUP(Solicitud_Topic!A10,Solicitud_ClienteKafka[#All],7,FALSE),"")</f>
        <v/>
      </c>
      <c r="I10" s="21"/>
      <c r="J10" s="18" t="str" cm="1">
        <f t="array" ref="J10">IFERROR(_xlfn.SWITCH(F10,"PRO",_xlfn.CONCAT(H10,"-",I10),"PRE",_xlfn.CONCAT(H10,"-",I10,"-pre"),"INT",_xlfn.CONCAT(H10,"-",I10,"-int")),"")</f>
        <v/>
      </c>
      <c r="K10" s="21"/>
      <c r="L10" s="21"/>
      <c r="M10" s="21"/>
      <c r="N10" s="21"/>
      <c r="O10" s="21"/>
      <c r="P10" s="21"/>
      <c r="Q10" s="21"/>
      <c r="R10" s="21"/>
      <c r="S10" s="21"/>
      <c r="T10" s="23"/>
      <c r="U10" s="19"/>
      <c r="V10" s="19"/>
      <c r="W10" s="19"/>
      <c r="X10" s="19"/>
      <c r="Y10" s="19"/>
      <c r="Z10" s="20"/>
      <c r="AA10" s="41"/>
    </row>
    <row r="11" spans="1:28" ht="18" customHeight="1" x14ac:dyDescent="0.25">
      <c r="A11" s="26"/>
      <c r="B11" s="21"/>
      <c r="C11" s="22" t="str">
        <f>IFERROR(VLOOKUP(Solicitud_Topic!A11,Datos_Iniciativa[#All],5,FALSE),"")</f>
        <v/>
      </c>
      <c r="D11" s="22" t="str">
        <f>IFERROR(VLOOKUP(Solicitud_Topic!A11,Datos_Iniciativa[#All],4,FALSE),"")</f>
        <v/>
      </c>
      <c r="E11" s="21"/>
      <c r="F11" s="21"/>
      <c r="G11" s="21"/>
      <c r="H11" s="22" t="str">
        <f>IFERROR(VLOOKUP(Solicitud_Topic!A11,Solicitud_ClienteKafka[#All],7,FALSE),"")</f>
        <v/>
      </c>
      <c r="I11" s="21"/>
      <c r="J11" s="18" t="str" cm="1">
        <f t="array" ref="J11">IFERROR(_xlfn.SWITCH(F11,"PRO",_xlfn.CONCAT(H11,"-",I11),"PRE",_xlfn.CONCAT(H11,"-",I11,"-pre"),"INT",_xlfn.CONCAT(H11,"-",I11,"-int")),"")</f>
        <v/>
      </c>
      <c r="K11" s="21"/>
      <c r="L11" s="21"/>
      <c r="M11" s="21"/>
      <c r="N11" s="21"/>
      <c r="O11" s="21"/>
      <c r="P11" s="21"/>
      <c r="Q11" s="21"/>
      <c r="R11" s="21"/>
      <c r="S11" s="21"/>
      <c r="T11" s="23"/>
      <c r="U11" s="24"/>
      <c r="V11" s="24"/>
      <c r="W11" s="24"/>
      <c r="X11" s="24"/>
      <c r="Y11" s="24"/>
      <c r="Z11" s="25"/>
      <c r="AA11" s="42"/>
    </row>
    <row r="12" spans="1:28" ht="18" customHeight="1" x14ac:dyDescent="0.25">
      <c r="A12" s="26"/>
      <c r="B12" s="21"/>
      <c r="C12" s="22" t="str">
        <f>IFERROR(VLOOKUP(Solicitud_Topic!A12,Datos_Iniciativa[#All],5,FALSE),"")</f>
        <v/>
      </c>
      <c r="D12" s="22" t="str">
        <f>IFERROR(VLOOKUP(Solicitud_Topic!A12,Datos_Iniciativa[#All],4,FALSE),"")</f>
        <v/>
      </c>
      <c r="E12" s="21"/>
      <c r="F12" s="21"/>
      <c r="G12" s="21"/>
      <c r="H12" s="22" t="str">
        <f>IFERROR(VLOOKUP(Solicitud_Topic!A12,Solicitud_ClienteKafka[#All],7,FALSE),"")</f>
        <v/>
      </c>
      <c r="I12" s="21"/>
      <c r="J12" s="18" t="str" cm="1">
        <f t="array" ref="J12">IFERROR(_xlfn.SWITCH(F12,"PRO",_xlfn.CONCAT(H12,"-",I12),"PRE",_xlfn.CONCAT(H12,"-",I12,"-pre"),"INT",_xlfn.CONCAT(H12,"-",I12,"-int")),"")</f>
        <v/>
      </c>
      <c r="K12" s="21"/>
      <c r="L12" s="21"/>
      <c r="M12" s="21"/>
      <c r="N12" s="21"/>
      <c r="O12" s="21"/>
      <c r="P12" s="21"/>
      <c r="Q12" s="21"/>
      <c r="R12" s="21"/>
      <c r="S12" s="21"/>
      <c r="T12" s="23"/>
      <c r="U12" s="24"/>
      <c r="V12" s="24"/>
      <c r="W12" s="24"/>
      <c r="X12" s="24"/>
      <c r="Y12" s="24"/>
      <c r="Z12" s="25"/>
      <c r="AA12" s="42"/>
    </row>
    <row r="13" spans="1:28" ht="18" customHeight="1" x14ac:dyDescent="0.25">
      <c r="A13" s="26"/>
      <c r="B13" s="21"/>
      <c r="C13" s="22" t="str">
        <f>IFERROR(VLOOKUP(Solicitud_Topic!A13,Datos_Iniciativa[#All],5,FALSE),"")</f>
        <v/>
      </c>
      <c r="D13" s="22" t="str">
        <f>IFERROR(VLOOKUP(Solicitud_Topic!A13,Datos_Iniciativa[#All],4,FALSE),"")</f>
        <v/>
      </c>
      <c r="E13" s="21"/>
      <c r="F13" s="21"/>
      <c r="G13" s="21"/>
      <c r="H13" s="22" t="str">
        <f>IFERROR(VLOOKUP(Solicitud_Topic!A13,Solicitud_ClienteKafka[#All],7,FALSE),"")</f>
        <v/>
      </c>
      <c r="I13" s="21"/>
      <c r="J13" s="18" t="str" cm="1">
        <f t="array" ref="J13">IFERROR(_xlfn.SWITCH(F13,"PRO",_xlfn.CONCAT(H13,"-",I13),"PRE",_xlfn.CONCAT(H13,"-",I13,"-pre"),"INT",_xlfn.CONCAT(H13,"-",I13,"-int")),"")</f>
        <v/>
      </c>
      <c r="K13" s="21"/>
      <c r="L13" s="21"/>
      <c r="M13" s="21"/>
      <c r="N13" s="21"/>
      <c r="O13" s="21"/>
      <c r="P13" s="21"/>
      <c r="Q13" s="21"/>
      <c r="R13" s="21"/>
      <c r="S13" s="21"/>
      <c r="T13" s="23"/>
      <c r="U13" s="24"/>
      <c r="V13" s="24"/>
      <c r="W13" s="24"/>
      <c r="X13" s="24"/>
      <c r="Y13" s="24"/>
      <c r="Z13" s="25"/>
      <c r="AA13" s="42"/>
    </row>
    <row r="14" spans="1:28" ht="18" customHeight="1" x14ac:dyDescent="0.25">
      <c r="A14" s="26"/>
      <c r="B14" s="21"/>
      <c r="C14" s="22" t="str">
        <f>IFERROR(VLOOKUP(Solicitud_Topic!A14,Datos_Iniciativa[#All],5,FALSE),"")</f>
        <v/>
      </c>
      <c r="D14" s="22" t="str">
        <f>IFERROR(VLOOKUP(Solicitud_Topic!A14,Datos_Iniciativa[#All],4,FALSE),"")</f>
        <v/>
      </c>
      <c r="E14" s="21"/>
      <c r="F14" s="21"/>
      <c r="G14" s="21"/>
      <c r="H14" s="22" t="str">
        <f>IFERROR(VLOOKUP(Solicitud_Topic!A14,Solicitud_ClienteKafka[#All],7,FALSE),"")</f>
        <v/>
      </c>
      <c r="I14" s="21"/>
      <c r="J14" s="18" t="str" cm="1">
        <f t="array" ref="J14">IFERROR(_xlfn.SWITCH(F14,"PRO",_xlfn.CONCAT(H14,"-",I14),"PRE",_xlfn.CONCAT(H14,"-",I14,"-pre"),"INT",_xlfn.CONCAT(H14,"-",I14,"-int")),"")</f>
        <v/>
      </c>
      <c r="K14" s="21"/>
      <c r="L14" s="21"/>
      <c r="M14" s="21"/>
      <c r="N14" s="21"/>
      <c r="O14" s="21"/>
      <c r="P14" s="21"/>
      <c r="Q14" s="21"/>
      <c r="R14" s="21"/>
      <c r="S14" s="21"/>
      <c r="T14" s="23"/>
      <c r="U14" s="24"/>
      <c r="V14" s="24"/>
      <c r="W14" s="24"/>
      <c r="X14" s="24"/>
      <c r="Y14" s="24"/>
      <c r="Z14" s="25"/>
      <c r="AA14" s="42"/>
    </row>
    <row r="15" spans="1:28" ht="18" customHeight="1" x14ac:dyDescent="0.25">
      <c r="A15" s="26"/>
      <c r="B15" s="21"/>
      <c r="C15" s="22" t="str">
        <f>IFERROR(VLOOKUP(Solicitud_Topic!A15,Datos_Iniciativa[#All],5,FALSE),"")</f>
        <v/>
      </c>
      <c r="D15" s="22" t="str">
        <f>IFERROR(VLOOKUP(Solicitud_Topic!A15,Datos_Iniciativa[#All],4,FALSE),"")</f>
        <v/>
      </c>
      <c r="E15" s="21"/>
      <c r="F15" s="21"/>
      <c r="G15" s="21"/>
      <c r="H15" s="22" t="str">
        <f>IFERROR(VLOOKUP(Solicitud_Topic!A15,Solicitud_ClienteKafka[#All],7,FALSE),"")</f>
        <v/>
      </c>
      <c r="I15" s="21"/>
      <c r="J15" s="18" t="str" cm="1">
        <f t="array" ref="J15">IFERROR(_xlfn.SWITCH(F15,"PRO",_xlfn.CONCAT(H15,"-",I15),"PRE",_xlfn.CONCAT(H15,"-",I15,"-pre"),"INT",_xlfn.CONCAT(H15,"-",I15,"-int")),"")</f>
        <v/>
      </c>
      <c r="K15" s="21"/>
      <c r="L15" s="21"/>
      <c r="M15" s="21"/>
      <c r="N15" s="21"/>
      <c r="O15" s="21"/>
      <c r="P15" s="21"/>
      <c r="Q15" s="21"/>
      <c r="R15" s="21"/>
      <c r="S15" s="21"/>
      <c r="T15" s="23"/>
      <c r="U15" s="24"/>
      <c r="V15" s="24"/>
      <c r="W15" s="24"/>
      <c r="X15" s="24"/>
      <c r="Y15" s="24"/>
      <c r="Z15" s="25"/>
      <c r="AA15" s="42"/>
    </row>
    <row r="16" spans="1:28" ht="18" customHeight="1" x14ac:dyDescent="0.25">
      <c r="A16" s="26"/>
      <c r="B16" s="21"/>
      <c r="C16" s="22" t="str">
        <f>IFERROR(VLOOKUP(Solicitud_Topic!A16,Datos_Iniciativa[#All],5,FALSE),"")</f>
        <v/>
      </c>
      <c r="D16" s="22" t="str">
        <f>IFERROR(VLOOKUP(Solicitud_Topic!A16,Datos_Iniciativa[#All],4,FALSE),"")</f>
        <v/>
      </c>
      <c r="E16" s="21"/>
      <c r="F16" s="21"/>
      <c r="G16" s="21"/>
      <c r="H16" s="22" t="str">
        <f>IFERROR(VLOOKUP(Solicitud_Topic!A16,Solicitud_ClienteKafka[#All],7,FALSE),"")</f>
        <v/>
      </c>
      <c r="I16" s="21"/>
      <c r="J16" s="18" t="str" cm="1">
        <f t="array" ref="J16">IFERROR(_xlfn.SWITCH(F16,"PRO",_xlfn.CONCAT(H16,"-",I16),"PRE",_xlfn.CONCAT(H16,"-",I16,"-pre"),"INT",_xlfn.CONCAT(H16,"-",I16,"-int")),"")</f>
        <v/>
      </c>
      <c r="K16" s="21"/>
      <c r="L16" s="21"/>
      <c r="M16" s="21"/>
      <c r="N16" s="21"/>
      <c r="O16" s="21"/>
      <c r="P16" s="21"/>
      <c r="Q16" s="21"/>
      <c r="R16" s="21"/>
      <c r="S16" s="21"/>
      <c r="T16" s="23"/>
      <c r="U16" s="24"/>
      <c r="V16" s="24"/>
      <c r="W16" s="24"/>
      <c r="X16" s="24"/>
      <c r="Y16" s="24"/>
      <c r="Z16" s="25"/>
      <c r="AA16" s="42"/>
    </row>
    <row r="17" spans="1:27" ht="18" customHeight="1" x14ac:dyDescent="0.25">
      <c r="A17" s="26"/>
      <c r="B17" s="21"/>
      <c r="C17" s="22" t="str">
        <f>IFERROR(VLOOKUP(Solicitud_Topic!A17,Datos_Iniciativa[#All],5,FALSE),"")</f>
        <v/>
      </c>
      <c r="D17" s="22" t="str">
        <f>IFERROR(VLOOKUP(Solicitud_Topic!A17,Datos_Iniciativa[#All],4,FALSE),"")</f>
        <v/>
      </c>
      <c r="E17" s="21"/>
      <c r="F17" s="21"/>
      <c r="G17" s="21"/>
      <c r="H17" s="22" t="str">
        <f>IFERROR(VLOOKUP(Solicitud_Topic!A17,Solicitud_ClienteKafka[#All],7,FALSE),"")</f>
        <v/>
      </c>
      <c r="I17" s="21"/>
      <c r="J17" s="18" t="str" cm="1">
        <f t="array" ref="J17">IFERROR(_xlfn.SWITCH(F17,"PRO",_xlfn.CONCAT(H17,"-",I17),"PRE",_xlfn.CONCAT(H17,"-",I17,"-pre"),"INT",_xlfn.CONCAT(H17,"-",I17,"-int")),"")</f>
        <v/>
      </c>
      <c r="K17" s="21"/>
      <c r="L17" s="21"/>
      <c r="M17" s="21"/>
      <c r="N17" s="21"/>
      <c r="O17" s="21"/>
      <c r="P17" s="21"/>
      <c r="Q17" s="21"/>
      <c r="R17" s="21"/>
      <c r="S17" s="21"/>
      <c r="T17" s="23"/>
      <c r="U17" s="24"/>
      <c r="V17" s="24"/>
      <c r="W17" s="24"/>
      <c r="X17" s="24"/>
      <c r="Y17" s="24"/>
      <c r="Z17" s="25"/>
      <c r="AA17" s="42"/>
    </row>
    <row r="18" spans="1:27" ht="18" customHeight="1" x14ac:dyDescent="0.25">
      <c r="A18" s="26"/>
      <c r="B18" s="21"/>
      <c r="C18" s="22" t="str">
        <f>IFERROR(VLOOKUP(Solicitud_Topic!A18,Datos_Iniciativa[#All],5,FALSE),"")</f>
        <v/>
      </c>
      <c r="D18" s="22" t="str">
        <f>IFERROR(VLOOKUP(Solicitud_Topic!A18,Datos_Iniciativa[#All],4,FALSE),"")</f>
        <v/>
      </c>
      <c r="E18" s="21"/>
      <c r="F18" s="21"/>
      <c r="G18" s="21"/>
      <c r="H18" s="22" t="str">
        <f>IFERROR(VLOOKUP(Solicitud_Topic!A18,Solicitud_ClienteKafka[#All],7,FALSE),"")</f>
        <v/>
      </c>
      <c r="I18" s="21"/>
      <c r="J18" s="18" t="str" cm="1">
        <f t="array" ref="J18">IFERROR(_xlfn.SWITCH(F18,"PRO",_xlfn.CONCAT(H18,"-",I18),"PRE",_xlfn.CONCAT(H18,"-",I18,"-pre"),"INT",_xlfn.CONCAT(H18,"-",I18,"-int")),"")</f>
        <v/>
      </c>
      <c r="K18" s="21"/>
      <c r="L18" s="21"/>
      <c r="M18" s="21"/>
      <c r="N18" s="21"/>
      <c r="O18" s="21"/>
      <c r="P18" s="21"/>
      <c r="Q18" s="21"/>
      <c r="R18" s="21"/>
      <c r="S18" s="21"/>
      <c r="T18" s="23"/>
      <c r="U18" s="24"/>
      <c r="V18" s="24"/>
      <c r="W18" s="24"/>
      <c r="X18" s="24"/>
      <c r="Y18" s="24"/>
      <c r="Z18" s="25"/>
      <c r="AA18" s="42"/>
    </row>
    <row r="19" spans="1:27" ht="18" customHeight="1" x14ac:dyDescent="0.25">
      <c r="A19" s="26"/>
      <c r="B19" s="21"/>
      <c r="C19" s="22" t="str">
        <f>IFERROR(VLOOKUP(Solicitud_Topic!A19,Datos_Iniciativa[#All],5,FALSE),"")</f>
        <v/>
      </c>
      <c r="D19" s="22" t="str">
        <f>IFERROR(VLOOKUP(Solicitud_Topic!A19,Datos_Iniciativa[#All],4,FALSE),"")</f>
        <v/>
      </c>
      <c r="E19" s="21"/>
      <c r="F19" s="21"/>
      <c r="G19" s="21"/>
      <c r="H19" s="22" t="str">
        <f>IFERROR(VLOOKUP(Solicitud_Topic!A19,Solicitud_ClienteKafka[#All],7,FALSE),"")</f>
        <v/>
      </c>
      <c r="I19" s="21"/>
      <c r="J19" s="18" t="str" cm="1">
        <f t="array" ref="J19">IFERROR(_xlfn.SWITCH(F19,"PRO",_xlfn.CONCAT(H19,"-",I19),"PRE",_xlfn.CONCAT(H19,"-",I19,"-pre"),"INT",_xlfn.CONCAT(H19,"-",I19,"-int")),"")</f>
        <v/>
      </c>
      <c r="K19" s="21"/>
      <c r="L19" s="21"/>
      <c r="M19" s="21"/>
      <c r="N19" s="21"/>
      <c r="O19" s="21"/>
      <c r="P19" s="21"/>
      <c r="Q19" s="21"/>
      <c r="R19" s="21"/>
      <c r="S19" s="21"/>
      <c r="T19" s="23"/>
      <c r="U19" s="24"/>
      <c r="V19" s="24"/>
      <c r="W19" s="24"/>
      <c r="X19" s="24"/>
      <c r="Y19" s="24"/>
      <c r="Z19" s="25"/>
      <c r="AA19" s="42"/>
    </row>
    <row r="20" spans="1:27" ht="18" customHeight="1" x14ac:dyDescent="0.25">
      <c r="A20" s="26"/>
      <c r="B20" s="21"/>
      <c r="C20" s="22" t="str">
        <f>IFERROR(VLOOKUP(Solicitud_Topic!A20,Datos_Iniciativa[#All],5,FALSE),"")</f>
        <v/>
      </c>
      <c r="D20" s="22" t="str">
        <f>IFERROR(VLOOKUP(Solicitud_Topic!A20,Datos_Iniciativa[#All],4,FALSE),"")</f>
        <v/>
      </c>
      <c r="E20" s="21"/>
      <c r="F20" s="21"/>
      <c r="G20" s="21"/>
      <c r="H20" s="22" t="str">
        <f>IFERROR(VLOOKUP(Solicitud_Topic!A20,Solicitud_ClienteKafka[#All],7,FALSE),"")</f>
        <v/>
      </c>
      <c r="I20" s="21"/>
      <c r="J20" s="18" t="str" cm="1">
        <f t="array" ref="J20">IFERROR(_xlfn.SWITCH(F20,"PRO",_xlfn.CONCAT(H20,"-",I20),"PRE",_xlfn.CONCAT(H20,"-",I20,"-pre"),"INT",_xlfn.CONCAT(H20,"-",I20,"-int")),"")</f>
        <v/>
      </c>
      <c r="K20" s="21"/>
      <c r="L20" s="21"/>
      <c r="M20" s="21"/>
      <c r="N20" s="21"/>
      <c r="O20" s="21"/>
      <c r="P20" s="21"/>
      <c r="Q20" s="21"/>
      <c r="R20" s="21"/>
      <c r="S20" s="21"/>
      <c r="T20" s="23"/>
      <c r="U20" s="24"/>
      <c r="V20" s="24"/>
      <c r="W20" s="24"/>
      <c r="X20" s="24"/>
      <c r="Y20" s="24"/>
      <c r="Z20" s="25"/>
      <c r="AA20" s="42"/>
    </row>
    <row r="21" spans="1:27" ht="18" customHeight="1" x14ac:dyDescent="0.25">
      <c r="A21" s="26"/>
      <c r="B21" s="21"/>
      <c r="C21" s="22" t="str">
        <f>IFERROR(VLOOKUP(Solicitud_Topic!A21,Datos_Iniciativa[#All],5,FALSE),"")</f>
        <v/>
      </c>
      <c r="D21" s="22" t="str">
        <f>IFERROR(VLOOKUP(Solicitud_Topic!A21,Datos_Iniciativa[#All],4,FALSE),"")</f>
        <v/>
      </c>
      <c r="E21" s="21"/>
      <c r="F21" s="21"/>
      <c r="G21" s="21"/>
      <c r="H21" s="22" t="str">
        <f>IFERROR(VLOOKUP(Solicitud_Topic!A21,Solicitud_ClienteKafka[#All],7,FALSE),"")</f>
        <v/>
      </c>
      <c r="I21" s="21"/>
      <c r="J21" s="18" t="str" cm="1">
        <f t="array" ref="J21">IFERROR(_xlfn.SWITCH(F21,"PRO",_xlfn.CONCAT(H21,"-",I21),"PRE",_xlfn.CONCAT(H21,"-",I21,"-pre"),"INT",_xlfn.CONCAT(H21,"-",I21,"-int")),"")</f>
        <v/>
      </c>
      <c r="K21" s="21"/>
      <c r="L21" s="21"/>
      <c r="M21" s="21"/>
      <c r="N21" s="21"/>
      <c r="O21" s="21"/>
      <c r="P21" s="21"/>
      <c r="Q21" s="21"/>
      <c r="R21" s="21"/>
      <c r="S21" s="21"/>
      <c r="T21" s="23"/>
      <c r="U21" s="24"/>
      <c r="V21" s="24"/>
      <c r="W21" s="24"/>
      <c r="X21" s="24"/>
      <c r="Y21" s="24"/>
      <c r="Z21" s="25"/>
      <c r="AA21" s="42"/>
    </row>
    <row r="22" spans="1:27" ht="18" customHeight="1" x14ac:dyDescent="0.25">
      <c r="A22" s="26"/>
      <c r="B22" s="21"/>
      <c r="C22" s="22" t="str">
        <f>IFERROR(VLOOKUP(Solicitud_Topic!A22,Datos_Iniciativa[#All],5,FALSE),"")</f>
        <v/>
      </c>
      <c r="D22" s="22" t="str">
        <f>IFERROR(VLOOKUP(Solicitud_Topic!A22,Datos_Iniciativa[#All],4,FALSE),"")</f>
        <v/>
      </c>
      <c r="E22" s="21"/>
      <c r="F22" s="21"/>
      <c r="G22" s="21"/>
      <c r="H22" s="22" t="str">
        <f>IFERROR(VLOOKUP(Solicitud_Topic!A22,Solicitud_ClienteKafka[#All],7,FALSE),"")</f>
        <v/>
      </c>
      <c r="I22" s="21"/>
      <c r="J22" s="18" t="str" cm="1">
        <f t="array" ref="J22">IFERROR(_xlfn.SWITCH(F22,"PRO",_xlfn.CONCAT(H22,"-",I22),"PRE",_xlfn.CONCAT(H22,"-",I22,"-pre"),"INT",_xlfn.CONCAT(H22,"-",I22,"-int")),"")</f>
        <v/>
      </c>
      <c r="K22" s="21"/>
      <c r="L22" s="21"/>
      <c r="M22" s="21"/>
      <c r="N22" s="21"/>
      <c r="O22" s="21"/>
      <c r="P22" s="21"/>
      <c r="Q22" s="21"/>
      <c r="R22" s="21"/>
      <c r="S22" s="21"/>
      <c r="T22" s="23"/>
      <c r="U22" s="24"/>
      <c r="V22" s="24"/>
      <c r="W22" s="24"/>
      <c r="X22" s="24"/>
      <c r="Y22" s="24"/>
      <c r="Z22" s="25"/>
      <c r="AA22" s="42"/>
    </row>
    <row r="23" spans="1:27" ht="18" customHeight="1" x14ac:dyDescent="0.25">
      <c r="A23" s="26"/>
      <c r="B23" s="21"/>
      <c r="C23" s="22" t="str">
        <f>IFERROR(VLOOKUP(Solicitud_Topic!A23,Datos_Iniciativa[#All],5,FALSE),"")</f>
        <v/>
      </c>
      <c r="D23" s="22" t="str">
        <f>IFERROR(VLOOKUP(Solicitud_Topic!A23,Datos_Iniciativa[#All],4,FALSE),"")</f>
        <v/>
      </c>
      <c r="E23" s="21"/>
      <c r="F23" s="21"/>
      <c r="G23" s="21"/>
      <c r="H23" s="22" t="str">
        <f>IFERROR(VLOOKUP(Solicitud_Topic!A23,Solicitud_ClienteKafka[#All],7,FALSE),"")</f>
        <v/>
      </c>
      <c r="I23" s="21"/>
      <c r="J23" s="18" t="str" cm="1">
        <f t="array" ref="J23">IFERROR(_xlfn.SWITCH(F23,"PRO",_xlfn.CONCAT(H23,"-",I23),"PRE",_xlfn.CONCAT(H23,"-",I23,"-pre"),"INT",_xlfn.CONCAT(H23,"-",I23,"-int")),"")</f>
        <v/>
      </c>
      <c r="K23" s="21"/>
      <c r="L23" s="21"/>
      <c r="M23" s="21"/>
      <c r="N23" s="21"/>
      <c r="O23" s="21"/>
      <c r="P23" s="21"/>
      <c r="Q23" s="21"/>
      <c r="R23" s="21"/>
      <c r="S23" s="21"/>
      <c r="T23" s="23"/>
      <c r="U23" s="24"/>
      <c r="V23" s="24"/>
      <c r="W23" s="24"/>
      <c r="X23" s="24"/>
      <c r="Y23" s="24"/>
      <c r="Z23" s="25"/>
      <c r="AA23" s="42"/>
    </row>
    <row r="24" spans="1:27" ht="18" customHeight="1" x14ac:dyDescent="0.25">
      <c r="A24" s="26"/>
      <c r="B24" s="21"/>
      <c r="C24" s="22" t="str">
        <f>IFERROR(VLOOKUP(Solicitud_Topic!A24,Datos_Iniciativa[#All],5,FALSE),"")</f>
        <v/>
      </c>
      <c r="D24" s="22" t="str">
        <f>IFERROR(VLOOKUP(Solicitud_Topic!A24,Datos_Iniciativa[#All],4,FALSE),"")</f>
        <v/>
      </c>
      <c r="E24" s="21"/>
      <c r="F24" s="21"/>
      <c r="G24" s="21"/>
      <c r="H24" s="22" t="str">
        <f>IFERROR(VLOOKUP(Solicitud_Topic!A24,Solicitud_ClienteKafka[#All],7,FALSE),"")</f>
        <v/>
      </c>
      <c r="I24" s="21"/>
      <c r="J24" s="18" t="str" cm="1">
        <f t="array" ref="J24">IFERROR(_xlfn.SWITCH(F24,"PRO",_xlfn.CONCAT(H24,"-",I24),"PRE",_xlfn.CONCAT(H24,"-",I24,"-pre"),"INT",_xlfn.CONCAT(H24,"-",I24,"-int")),"")</f>
        <v/>
      </c>
      <c r="K24" s="21"/>
      <c r="L24" s="21"/>
      <c r="M24" s="21"/>
      <c r="N24" s="21"/>
      <c r="O24" s="21"/>
      <c r="P24" s="21"/>
      <c r="Q24" s="21"/>
      <c r="R24" s="21"/>
      <c r="S24" s="21"/>
      <c r="T24" s="23"/>
      <c r="U24" s="24"/>
      <c r="V24" s="24"/>
      <c r="W24" s="24"/>
      <c r="X24" s="24"/>
      <c r="Y24" s="24"/>
      <c r="Z24" s="25"/>
      <c r="AA24" s="42"/>
    </row>
    <row r="25" spans="1:27" ht="18" customHeight="1" x14ac:dyDescent="0.25">
      <c r="A25" s="26"/>
      <c r="B25" s="21"/>
      <c r="C25" s="22" t="str">
        <f>IFERROR(VLOOKUP(Solicitud_Topic!A25,Datos_Iniciativa[#All],5,FALSE),"")</f>
        <v/>
      </c>
      <c r="D25" s="22" t="str">
        <f>IFERROR(VLOOKUP(Solicitud_Topic!A25,Datos_Iniciativa[#All],4,FALSE),"")</f>
        <v/>
      </c>
      <c r="E25" s="21"/>
      <c r="F25" s="21"/>
      <c r="G25" s="21"/>
      <c r="H25" s="22" t="str">
        <f>IFERROR(VLOOKUP(Solicitud_Topic!A25,Solicitud_ClienteKafka[#All],7,FALSE),"")</f>
        <v/>
      </c>
      <c r="I25" s="21"/>
      <c r="J25" s="18" t="str" cm="1">
        <f t="array" ref="J25">IFERROR(_xlfn.SWITCH(F25,"PRO",_xlfn.CONCAT(H25,"-",I25),"PRE",_xlfn.CONCAT(H25,"-",I25,"-pre"),"INT",_xlfn.CONCAT(H25,"-",I25,"-int")),"")</f>
        <v/>
      </c>
      <c r="K25" s="21"/>
      <c r="L25" s="21"/>
      <c r="M25" s="21"/>
      <c r="N25" s="21"/>
      <c r="O25" s="21"/>
      <c r="P25" s="21"/>
      <c r="Q25" s="21"/>
      <c r="R25" s="21"/>
      <c r="S25" s="21"/>
      <c r="T25" s="23"/>
      <c r="U25" s="24"/>
      <c r="V25" s="24"/>
      <c r="W25" s="24"/>
      <c r="X25" s="24"/>
      <c r="Y25" s="24"/>
      <c r="Z25" s="25"/>
      <c r="AA25" s="42"/>
    </row>
    <row r="26" spans="1:27" ht="18" customHeight="1" x14ac:dyDescent="0.25">
      <c r="A26" s="26"/>
      <c r="B26" s="21"/>
      <c r="C26" s="22" t="str">
        <f>IFERROR(VLOOKUP(Solicitud_Topic!A26,Datos_Iniciativa[#All],5,FALSE),"")</f>
        <v/>
      </c>
      <c r="D26" s="22" t="str">
        <f>IFERROR(VLOOKUP(Solicitud_Topic!A26,Datos_Iniciativa[#All],4,FALSE),"")</f>
        <v/>
      </c>
      <c r="E26" s="21"/>
      <c r="F26" s="21"/>
      <c r="G26" s="21"/>
      <c r="H26" s="22" t="str">
        <f>IFERROR(VLOOKUP(Solicitud_Topic!A26,Solicitud_ClienteKafka[#All],7,FALSE),"")</f>
        <v/>
      </c>
      <c r="I26" s="21"/>
      <c r="J26" s="18" t="str" cm="1">
        <f t="array" ref="J26">IFERROR(_xlfn.SWITCH(F26,"PRO",_xlfn.CONCAT(H26,"-",I26),"PRE",_xlfn.CONCAT(H26,"-",I26,"-pre"),"INT",_xlfn.CONCAT(H26,"-",I26,"-int")),"")</f>
        <v/>
      </c>
      <c r="K26" s="21"/>
      <c r="L26" s="21"/>
      <c r="M26" s="21"/>
      <c r="N26" s="21"/>
      <c r="O26" s="21"/>
      <c r="P26" s="21"/>
      <c r="Q26" s="21"/>
      <c r="R26" s="21"/>
      <c r="S26" s="21"/>
      <c r="T26" s="23"/>
      <c r="U26" s="24"/>
      <c r="V26" s="24"/>
      <c r="W26" s="24"/>
      <c r="X26" s="24"/>
      <c r="Y26" s="24"/>
      <c r="Z26" s="25"/>
      <c r="AA26" s="42"/>
    </row>
    <row r="27" spans="1:27" ht="18" customHeight="1" x14ac:dyDescent="0.25">
      <c r="A27" s="26"/>
      <c r="B27" s="21"/>
      <c r="C27" s="22" t="str">
        <f>IFERROR(VLOOKUP(Solicitud_Topic!A27,Datos_Iniciativa[#All],5,FALSE),"")</f>
        <v/>
      </c>
      <c r="D27" s="22" t="str">
        <f>IFERROR(VLOOKUP(Solicitud_Topic!A27,Datos_Iniciativa[#All],4,FALSE),"")</f>
        <v/>
      </c>
      <c r="E27" s="21"/>
      <c r="F27" s="21"/>
      <c r="G27" s="21"/>
      <c r="H27" s="22" t="str">
        <f>IFERROR(VLOOKUP(Solicitud_Topic!A27,Solicitud_ClienteKafka[#All],7,FALSE),"")</f>
        <v/>
      </c>
      <c r="I27" s="21"/>
      <c r="J27" s="18" t="str" cm="1">
        <f t="array" ref="J27">IFERROR(_xlfn.SWITCH(F27,"PRO",_xlfn.CONCAT(H27,"-",I27),"PRE",_xlfn.CONCAT(H27,"-",I27,"-pre"),"INT",_xlfn.CONCAT(H27,"-",I27,"-int")),"")</f>
        <v/>
      </c>
      <c r="K27" s="21"/>
      <c r="L27" s="21"/>
      <c r="M27" s="21"/>
      <c r="N27" s="21"/>
      <c r="O27" s="21"/>
      <c r="P27" s="21"/>
      <c r="Q27" s="21"/>
      <c r="R27" s="21"/>
      <c r="S27" s="21"/>
      <c r="T27" s="23"/>
      <c r="U27" s="24"/>
      <c r="V27" s="24"/>
      <c r="W27" s="24"/>
      <c r="X27" s="24"/>
      <c r="Y27" s="24"/>
      <c r="Z27" s="25"/>
      <c r="AA27" s="42"/>
    </row>
    <row r="28" spans="1:27" ht="18" customHeight="1" x14ac:dyDescent="0.25">
      <c r="A28" s="26"/>
      <c r="B28" s="21"/>
      <c r="C28" s="22" t="str">
        <f>IFERROR(VLOOKUP(Solicitud_Topic!A28,Datos_Iniciativa[#All],5,FALSE),"")</f>
        <v/>
      </c>
      <c r="D28" s="22" t="str">
        <f>IFERROR(VLOOKUP(Solicitud_Topic!A28,Datos_Iniciativa[#All],4,FALSE),"")</f>
        <v/>
      </c>
      <c r="E28" s="21"/>
      <c r="F28" s="21"/>
      <c r="G28" s="21"/>
      <c r="H28" s="22" t="str">
        <f>IFERROR(VLOOKUP(Solicitud_Topic!A28,Solicitud_ClienteKafka[#All],7,FALSE),"")</f>
        <v/>
      </c>
      <c r="I28" s="21"/>
      <c r="J28" s="18" t="str" cm="1">
        <f t="array" ref="J28">IFERROR(_xlfn.SWITCH(F28,"PRO",_xlfn.CONCAT(H28,"-",I28),"PRE",_xlfn.CONCAT(H28,"-",I28,"-pre"),"INT",_xlfn.CONCAT(H28,"-",I28,"-int")),"")</f>
        <v/>
      </c>
      <c r="K28" s="21"/>
      <c r="L28" s="21"/>
      <c r="M28" s="21"/>
      <c r="N28" s="21"/>
      <c r="O28" s="21"/>
      <c r="P28" s="21"/>
      <c r="Q28" s="21"/>
      <c r="R28" s="21"/>
      <c r="S28" s="21"/>
      <c r="T28" s="23"/>
      <c r="U28" s="24"/>
      <c r="V28" s="24"/>
      <c r="W28" s="24"/>
      <c r="X28" s="24"/>
      <c r="Y28" s="24"/>
      <c r="Z28" s="25"/>
      <c r="AA28" s="42"/>
    </row>
    <row r="29" spans="1:27" ht="18" customHeight="1" x14ac:dyDescent="0.25">
      <c r="A29" s="26"/>
      <c r="B29" s="21"/>
      <c r="C29" s="22" t="str">
        <f>IFERROR(VLOOKUP(Solicitud_Topic!A29,Datos_Iniciativa[#All],5,FALSE),"")</f>
        <v/>
      </c>
      <c r="D29" s="22" t="str">
        <f>IFERROR(VLOOKUP(Solicitud_Topic!A29,Datos_Iniciativa[#All],4,FALSE),"")</f>
        <v/>
      </c>
      <c r="E29" s="21"/>
      <c r="F29" s="21"/>
      <c r="G29" s="21"/>
      <c r="H29" s="22" t="str">
        <f>IFERROR(VLOOKUP(Solicitud_Topic!A29,Solicitud_ClienteKafka[#All],7,FALSE),"")</f>
        <v/>
      </c>
      <c r="I29" s="21"/>
      <c r="J29" s="18" t="str" cm="1">
        <f t="array" ref="J29">IFERROR(_xlfn.SWITCH(F29,"PRO",_xlfn.CONCAT(H29,"-",I29),"PRE",_xlfn.CONCAT(H29,"-",I29,"-pre"),"INT",_xlfn.CONCAT(H29,"-",I29,"-int")),"")</f>
        <v/>
      </c>
      <c r="K29" s="21"/>
      <c r="L29" s="21"/>
      <c r="M29" s="21"/>
      <c r="N29" s="21"/>
      <c r="O29" s="21"/>
      <c r="P29" s="21"/>
      <c r="Q29" s="21"/>
      <c r="R29" s="21"/>
      <c r="S29" s="21"/>
      <c r="T29" s="23"/>
      <c r="U29" s="24"/>
      <c r="V29" s="24"/>
      <c r="W29" s="24"/>
      <c r="X29" s="24"/>
      <c r="Y29" s="24"/>
      <c r="Z29" s="25"/>
      <c r="AA29" s="42"/>
    </row>
    <row r="30" spans="1:27" ht="18" customHeight="1" x14ac:dyDescent="0.25">
      <c r="A30" s="26"/>
      <c r="B30" s="21"/>
      <c r="C30" s="22" t="str">
        <f>IFERROR(VLOOKUP(Solicitud_Topic!A30,Datos_Iniciativa[#All],5,FALSE),"")</f>
        <v/>
      </c>
      <c r="D30" s="22" t="str">
        <f>IFERROR(VLOOKUP(Solicitud_Topic!A30,Datos_Iniciativa[#All],4,FALSE),"")</f>
        <v/>
      </c>
      <c r="E30" s="21"/>
      <c r="F30" s="21"/>
      <c r="G30" s="21"/>
      <c r="H30" s="22" t="str">
        <f>IFERROR(VLOOKUP(Solicitud_Topic!A30,Solicitud_ClienteKafka[#All],7,FALSE),"")</f>
        <v/>
      </c>
      <c r="I30" s="21"/>
      <c r="J30" s="18" t="str" cm="1">
        <f t="array" ref="J30">IFERROR(_xlfn.SWITCH(F30,"PRO",_xlfn.CONCAT(H30,"-",I30),"PRE",_xlfn.CONCAT(H30,"-",I30,"-pre"),"INT",_xlfn.CONCAT(H30,"-",I30,"-int")),"")</f>
        <v/>
      </c>
      <c r="K30" s="21"/>
      <c r="L30" s="21"/>
      <c r="M30" s="21"/>
      <c r="N30" s="21"/>
      <c r="O30" s="21"/>
      <c r="P30" s="21"/>
      <c r="Q30" s="21"/>
      <c r="R30" s="21"/>
      <c r="S30" s="21"/>
      <c r="T30" s="23"/>
      <c r="U30" s="24"/>
      <c r="V30" s="24"/>
      <c r="W30" s="24"/>
      <c r="X30" s="24"/>
      <c r="Y30" s="24"/>
      <c r="Z30" s="25"/>
      <c r="AA30" s="42"/>
    </row>
    <row r="31" spans="1:27" ht="18" customHeight="1" x14ac:dyDescent="0.25">
      <c r="A31" s="26"/>
      <c r="B31" s="21"/>
      <c r="C31" s="22" t="str">
        <f>IFERROR(VLOOKUP(Solicitud_Topic!A31,Datos_Iniciativa[#All],5,FALSE),"")</f>
        <v/>
      </c>
      <c r="D31" s="22" t="str">
        <f>IFERROR(VLOOKUP(Solicitud_Topic!A31,Datos_Iniciativa[#All],4,FALSE),"")</f>
        <v/>
      </c>
      <c r="E31" s="21"/>
      <c r="F31" s="21"/>
      <c r="G31" s="21"/>
      <c r="H31" s="22" t="str">
        <f>IFERROR(VLOOKUP(Solicitud_Topic!A31,Solicitud_ClienteKafka[#All],7,FALSE),"")</f>
        <v/>
      </c>
      <c r="I31" s="21"/>
      <c r="J31" s="18" t="str" cm="1">
        <f t="array" ref="J31">IFERROR(_xlfn.SWITCH(F31,"PRO",_xlfn.CONCAT(H31,"-",I31),"PRE",_xlfn.CONCAT(H31,"-",I31,"-pre"),"INT",_xlfn.CONCAT(H31,"-",I31,"-int")),"")</f>
        <v/>
      </c>
      <c r="K31" s="21"/>
      <c r="L31" s="21"/>
      <c r="M31" s="21"/>
      <c r="N31" s="21"/>
      <c r="O31" s="21"/>
      <c r="P31" s="21"/>
      <c r="Q31" s="21"/>
      <c r="R31" s="21"/>
      <c r="S31" s="21"/>
      <c r="T31" s="23"/>
      <c r="U31" s="24"/>
      <c r="V31" s="24"/>
      <c r="W31" s="24"/>
      <c r="X31" s="24"/>
      <c r="Y31" s="24"/>
      <c r="Z31" s="25"/>
      <c r="AA31" s="42"/>
    </row>
    <row r="32" spans="1:27" ht="18" customHeight="1" x14ac:dyDescent="0.25">
      <c r="A32" s="26"/>
      <c r="B32" s="21"/>
      <c r="C32" s="22" t="str">
        <f>IFERROR(VLOOKUP(Solicitud_Topic!A32,Datos_Iniciativa[#All],5,FALSE),"")</f>
        <v/>
      </c>
      <c r="D32" s="22" t="str">
        <f>IFERROR(VLOOKUP(Solicitud_Topic!A32,Datos_Iniciativa[#All],4,FALSE),"")</f>
        <v/>
      </c>
      <c r="E32" s="21"/>
      <c r="F32" s="21"/>
      <c r="G32" s="21"/>
      <c r="H32" s="22" t="str">
        <f>IFERROR(VLOOKUP(Solicitud_Topic!A32,Solicitud_ClienteKafka[#All],7,FALSE),"")</f>
        <v/>
      </c>
      <c r="I32" s="21"/>
      <c r="J32" s="18" t="str" cm="1">
        <f t="array" ref="J32">IFERROR(_xlfn.SWITCH(F32,"PRO",_xlfn.CONCAT(H32,"-",I32),"PRE",_xlfn.CONCAT(H32,"-",I32,"-pre"),"INT",_xlfn.CONCAT(H32,"-",I32,"-int")),"")</f>
        <v/>
      </c>
      <c r="K32" s="21"/>
      <c r="L32" s="21"/>
      <c r="M32" s="21"/>
      <c r="N32" s="21"/>
      <c r="O32" s="21"/>
      <c r="P32" s="21"/>
      <c r="Q32" s="21"/>
      <c r="R32" s="21"/>
      <c r="S32" s="21"/>
      <c r="T32" s="23"/>
      <c r="U32" s="24"/>
      <c r="V32" s="24"/>
      <c r="W32" s="24"/>
      <c r="X32" s="24"/>
      <c r="Y32" s="24"/>
      <c r="Z32" s="25"/>
      <c r="AA32" s="42"/>
    </row>
    <row r="33" spans="1:27" ht="18" customHeight="1" x14ac:dyDescent="0.25">
      <c r="A33" s="26"/>
      <c r="B33" s="21"/>
      <c r="C33" s="22" t="str">
        <f>IFERROR(VLOOKUP(Solicitud_Topic!A33,Datos_Iniciativa[#All],5,FALSE),"")</f>
        <v/>
      </c>
      <c r="D33" s="22" t="str">
        <f>IFERROR(VLOOKUP(Solicitud_Topic!A33,Datos_Iniciativa[#All],4,FALSE),"")</f>
        <v/>
      </c>
      <c r="E33" s="21"/>
      <c r="F33" s="21"/>
      <c r="G33" s="21"/>
      <c r="H33" s="22" t="str">
        <f>IFERROR(VLOOKUP(Solicitud_Topic!A33,Solicitud_ClienteKafka[#All],7,FALSE),"")</f>
        <v/>
      </c>
      <c r="I33" s="21"/>
      <c r="J33" s="18" t="str" cm="1">
        <f t="array" ref="J33">IFERROR(_xlfn.SWITCH(F33,"PRO",_xlfn.CONCAT(H33,"-",I33),"PRE",_xlfn.CONCAT(H33,"-",I33,"-pre"),"INT",_xlfn.CONCAT(H33,"-",I33,"-int")),"")</f>
        <v/>
      </c>
      <c r="K33" s="21"/>
      <c r="L33" s="21"/>
      <c r="M33" s="21"/>
      <c r="N33" s="21"/>
      <c r="O33" s="21"/>
      <c r="P33" s="21"/>
      <c r="Q33" s="21"/>
      <c r="R33" s="21"/>
      <c r="S33" s="21"/>
      <c r="T33" s="23"/>
      <c r="U33" s="24"/>
      <c r="V33" s="24"/>
      <c r="W33" s="24"/>
      <c r="X33" s="24"/>
      <c r="Y33" s="24"/>
      <c r="Z33" s="25"/>
      <c r="AA33" s="42"/>
    </row>
    <row r="34" spans="1:27" ht="18" customHeight="1" x14ac:dyDescent="0.25">
      <c r="A34" s="26"/>
      <c r="B34" s="21"/>
      <c r="C34" s="22" t="str">
        <f>IFERROR(VLOOKUP(Solicitud_Topic!A34,Datos_Iniciativa[#All],5,FALSE),"")</f>
        <v/>
      </c>
      <c r="D34" s="22" t="str">
        <f>IFERROR(VLOOKUP(Solicitud_Topic!A34,Datos_Iniciativa[#All],4,FALSE),"")</f>
        <v/>
      </c>
      <c r="E34" s="21"/>
      <c r="F34" s="21"/>
      <c r="G34" s="21"/>
      <c r="H34" s="22" t="str">
        <f>IFERROR(VLOOKUP(Solicitud_Topic!A34,Solicitud_ClienteKafka[#All],7,FALSE),"")</f>
        <v/>
      </c>
      <c r="I34" s="21"/>
      <c r="J34" s="18" t="str" cm="1">
        <f t="array" ref="J34">IFERROR(_xlfn.SWITCH(F34,"PRO",_xlfn.CONCAT(H34,"-",I34),"PRE",_xlfn.CONCAT(H34,"-",I34,"-pre"),"INT",_xlfn.CONCAT(H34,"-",I34,"-int")),"")</f>
        <v/>
      </c>
      <c r="K34" s="21"/>
      <c r="L34" s="21"/>
      <c r="M34" s="21"/>
      <c r="N34" s="21"/>
      <c r="O34" s="21"/>
      <c r="P34" s="21"/>
      <c r="Q34" s="21"/>
      <c r="R34" s="21"/>
      <c r="S34" s="21"/>
      <c r="T34" s="23"/>
      <c r="U34" s="24"/>
      <c r="V34" s="24"/>
      <c r="W34" s="24"/>
      <c r="X34" s="24"/>
      <c r="Y34" s="24"/>
      <c r="Z34" s="25"/>
      <c r="AA34" s="42"/>
    </row>
    <row r="35" spans="1:27" ht="18" customHeight="1" x14ac:dyDescent="0.25">
      <c r="A35" s="26"/>
      <c r="B35" s="21"/>
      <c r="C35" s="22" t="str">
        <f>IFERROR(VLOOKUP(Solicitud_Topic!A35,Datos_Iniciativa[#All],5,FALSE),"")</f>
        <v/>
      </c>
      <c r="D35" s="22" t="str">
        <f>IFERROR(VLOOKUP(Solicitud_Topic!A35,Datos_Iniciativa[#All],4,FALSE),"")</f>
        <v/>
      </c>
      <c r="E35" s="21"/>
      <c r="F35" s="21"/>
      <c r="G35" s="21"/>
      <c r="H35" s="22" t="str">
        <f>IFERROR(VLOOKUP(Solicitud_Topic!A35,Solicitud_ClienteKafka[#All],7,FALSE),"")</f>
        <v/>
      </c>
      <c r="I35" s="21"/>
      <c r="J35" s="18" t="str" cm="1">
        <f t="array" ref="J35">IFERROR(_xlfn.SWITCH(F35,"PRO",_xlfn.CONCAT(H35,"-",I35),"PRE",_xlfn.CONCAT(H35,"-",I35,"-pre"),"INT",_xlfn.CONCAT(H35,"-",I35,"-int")),"")</f>
        <v/>
      </c>
      <c r="K35" s="21"/>
      <c r="L35" s="21"/>
      <c r="M35" s="21"/>
      <c r="N35" s="21"/>
      <c r="O35" s="21"/>
      <c r="P35" s="21"/>
      <c r="Q35" s="21"/>
      <c r="R35" s="21"/>
      <c r="S35" s="21"/>
      <c r="T35" s="23"/>
      <c r="U35" s="24"/>
      <c r="V35" s="24"/>
      <c r="W35" s="24"/>
      <c r="X35" s="24"/>
      <c r="Y35" s="24"/>
      <c r="Z35" s="25"/>
      <c r="AA35" s="42"/>
    </row>
    <row r="36" spans="1:27" ht="18" customHeight="1" x14ac:dyDescent="0.25">
      <c r="A36" s="26"/>
      <c r="B36" s="21"/>
      <c r="C36" s="22" t="str">
        <f>IFERROR(VLOOKUP(Solicitud_Topic!A36,Datos_Iniciativa[#All],5,FALSE),"")</f>
        <v/>
      </c>
      <c r="D36" s="22" t="str">
        <f>IFERROR(VLOOKUP(Solicitud_Topic!A36,Datos_Iniciativa[#All],4,FALSE),"")</f>
        <v/>
      </c>
      <c r="E36" s="21"/>
      <c r="F36" s="21"/>
      <c r="G36" s="21"/>
      <c r="H36" s="22" t="str">
        <f>IFERROR(VLOOKUP(Solicitud_Topic!A36,Solicitud_ClienteKafka[#All],7,FALSE),"")</f>
        <v/>
      </c>
      <c r="I36" s="21"/>
      <c r="J36" s="18" t="str" cm="1">
        <f t="array" ref="J36">IFERROR(_xlfn.SWITCH(F36,"PRO",_xlfn.CONCAT(H36,"-",I36),"PRE",_xlfn.CONCAT(H36,"-",I36,"-pre"),"INT",_xlfn.CONCAT(H36,"-",I36,"-int")),"")</f>
        <v/>
      </c>
      <c r="K36" s="21"/>
      <c r="L36" s="21"/>
      <c r="M36" s="21"/>
      <c r="N36" s="21"/>
      <c r="O36" s="21"/>
      <c r="P36" s="21"/>
      <c r="Q36" s="21"/>
      <c r="R36" s="21"/>
      <c r="S36" s="21"/>
      <c r="T36" s="23"/>
      <c r="U36" s="24"/>
      <c r="V36" s="24"/>
      <c r="W36" s="24"/>
      <c r="X36" s="24"/>
      <c r="Y36" s="24"/>
      <c r="Z36" s="25"/>
      <c r="AA36" s="42"/>
    </row>
    <row r="37" spans="1:27" ht="18" customHeight="1" x14ac:dyDescent="0.25">
      <c r="A37" s="26"/>
      <c r="B37" s="21"/>
      <c r="C37" s="22" t="str">
        <f>IFERROR(VLOOKUP(Solicitud_Topic!A37,Datos_Iniciativa[#All],5,FALSE),"")</f>
        <v/>
      </c>
      <c r="D37" s="22" t="str">
        <f>IFERROR(VLOOKUP(Solicitud_Topic!A37,Datos_Iniciativa[#All],4,FALSE),"")</f>
        <v/>
      </c>
      <c r="E37" s="21"/>
      <c r="F37" s="21"/>
      <c r="G37" s="21"/>
      <c r="H37" s="22" t="str">
        <f>IFERROR(VLOOKUP(Solicitud_Topic!A37,Solicitud_ClienteKafka[#All],7,FALSE),"")</f>
        <v/>
      </c>
      <c r="I37" s="21"/>
      <c r="J37" s="18" t="str" cm="1">
        <f t="array" ref="J37">IFERROR(_xlfn.SWITCH(F37,"PRO",_xlfn.CONCAT(H37,"-",I37),"PRE",_xlfn.CONCAT(H37,"-",I37,"-pre"),"INT",_xlfn.CONCAT(H37,"-",I37,"-int")),"")</f>
        <v/>
      </c>
      <c r="K37" s="21"/>
      <c r="L37" s="21"/>
      <c r="M37" s="21"/>
      <c r="N37" s="21"/>
      <c r="O37" s="21"/>
      <c r="P37" s="21"/>
      <c r="Q37" s="21"/>
      <c r="R37" s="21"/>
      <c r="S37" s="21"/>
      <c r="T37" s="23"/>
      <c r="U37" s="24"/>
      <c r="V37" s="24"/>
      <c r="W37" s="24"/>
      <c r="X37" s="24"/>
      <c r="Y37" s="24"/>
      <c r="Z37" s="25"/>
      <c r="AA37" s="42"/>
    </row>
    <row r="38" spans="1:27" ht="18" customHeight="1" x14ac:dyDescent="0.25">
      <c r="A38" s="26"/>
      <c r="B38" s="21"/>
      <c r="C38" s="22" t="str">
        <f>IFERROR(VLOOKUP(Solicitud_Topic!A38,Datos_Iniciativa[#All],5,FALSE),"")</f>
        <v/>
      </c>
      <c r="D38" s="22" t="str">
        <f>IFERROR(VLOOKUP(Solicitud_Topic!A38,Datos_Iniciativa[#All],4,FALSE),"")</f>
        <v/>
      </c>
      <c r="E38" s="21"/>
      <c r="F38" s="21"/>
      <c r="G38" s="21"/>
      <c r="H38" s="22" t="str">
        <f>IFERROR(VLOOKUP(Solicitud_Topic!A38,Solicitud_ClienteKafka[#All],7,FALSE),"")</f>
        <v/>
      </c>
      <c r="I38" s="21"/>
      <c r="J38" s="18" t="str" cm="1">
        <f t="array" ref="J38">IFERROR(_xlfn.SWITCH(F38,"PRO",_xlfn.CONCAT(H38,"-",I38),"PRE",_xlfn.CONCAT(H38,"-",I38,"-pre"),"INT",_xlfn.CONCAT(H38,"-",I38,"-int")),"")</f>
        <v/>
      </c>
      <c r="K38" s="21"/>
      <c r="L38" s="21"/>
      <c r="M38" s="21"/>
      <c r="N38" s="21"/>
      <c r="O38" s="21"/>
      <c r="P38" s="21"/>
      <c r="Q38" s="21"/>
      <c r="R38" s="21"/>
      <c r="S38" s="21"/>
      <c r="T38" s="23"/>
      <c r="U38" s="24"/>
      <c r="V38" s="24"/>
      <c r="W38" s="24"/>
      <c r="X38" s="24"/>
      <c r="Y38" s="24"/>
      <c r="Z38" s="25"/>
      <c r="AA38" s="42"/>
    </row>
    <row r="39" spans="1:27" ht="18" customHeight="1" x14ac:dyDescent="0.25">
      <c r="A39" s="26"/>
      <c r="B39" s="21"/>
      <c r="C39" s="22" t="str">
        <f>IFERROR(VLOOKUP(Solicitud_Topic!A39,Datos_Iniciativa[#All],5,FALSE),"")</f>
        <v/>
      </c>
      <c r="D39" s="22" t="str">
        <f>IFERROR(VLOOKUP(Solicitud_Topic!A39,Datos_Iniciativa[#All],4,FALSE),"")</f>
        <v/>
      </c>
      <c r="E39" s="21"/>
      <c r="F39" s="21"/>
      <c r="G39" s="21"/>
      <c r="H39" s="22" t="str">
        <f>IFERROR(VLOOKUP(Solicitud_Topic!A39,Solicitud_ClienteKafka[#All],7,FALSE),"")</f>
        <v/>
      </c>
      <c r="I39" s="21"/>
      <c r="J39" s="18" t="str" cm="1">
        <f t="array" ref="J39">IFERROR(_xlfn.SWITCH(F39,"PRO",_xlfn.CONCAT(H39,"-",I39),"PRE",_xlfn.CONCAT(H39,"-",I39,"-pre"),"INT",_xlfn.CONCAT(H39,"-",I39,"-int")),"")</f>
        <v/>
      </c>
      <c r="K39" s="21"/>
      <c r="L39" s="21"/>
      <c r="M39" s="21"/>
      <c r="N39" s="21"/>
      <c r="O39" s="21"/>
      <c r="P39" s="21"/>
      <c r="Q39" s="21"/>
      <c r="R39" s="21"/>
      <c r="S39" s="21"/>
      <c r="T39" s="23"/>
      <c r="U39" s="24"/>
      <c r="V39" s="24"/>
      <c r="W39" s="24"/>
      <c r="X39" s="24"/>
      <c r="Y39" s="24"/>
      <c r="Z39" s="25"/>
      <c r="AA39" s="42"/>
    </row>
    <row r="40" spans="1:27" ht="18" customHeight="1" x14ac:dyDescent="0.25">
      <c r="A40" s="26"/>
      <c r="B40" s="21"/>
      <c r="C40" s="22" t="str">
        <f>IFERROR(VLOOKUP(Solicitud_Topic!A40,Datos_Iniciativa[#All],5,FALSE),"")</f>
        <v/>
      </c>
      <c r="D40" s="22" t="str">
        <f>IFERROR(VLOOKUP(Solicitud_Topic!A40,Datos_Iniciativa[#All],4,FALSE),"")</f>
        <v/>
      </c>
      <c r="E40" s="21"/>
      <c r="F40" s="21"/>
      <c r="G40" s="21"/>
      <c r="H40" s="22" t="str">
        <f>IFERROR(VLOOKUP(Solicitud_Topic!A40,Solicitud_ClienteKafka[#All],7,FALSE),"")</f>
        <v/>
      </c>
      <c r="I40" s="21"/>
      <c r="J40" s="18" t="str" cm="1">
        <f t="array" ref="J40">IFERROR(_xlfn.SWITCH(F40,"PRO",_xlfn.CONCAT(H40,"-",I40),"PRE",_xlfn.CONCAT(H40,"-",I40,"-pre"),"INT",_xlfn.CONCAT(H40,"-",I40,"-int")),"")</f>
        <v/>
      </c>
      <c r="K40" s="21"/>
      <c r="L40" s="21"/>
      <c r="M40" s="21"/>
      <c r="N40" s="21"/>
      <c r="O40" s="21"/>
      <c r="P40" s="21"/>
      <c r="Q40" s="21"/>
      <c r="R40" s="21"/>
      <c r="S40" s="21"/>
      <c r="T40" s="23"/>
      <c r="U40" s="24"/>
      <c r="V40" s="24"/>
      <c r="W40" s="24"/>
      <c r="X40" s="24"/>
      <c r="Y40" s="24"/>
      <c r="Z40" s="25"/>
      <c r="AA40" s="42"/>
    </row>
    <row r="41" spans="1:27" ht="18" customHeight="1" x14ac:dyDescent="0.25">
      <c r="A41" s="26"/>
      <c r="B41" s="21"/>
      <c r="C41" s="22" t="str">
        <f>IFERROR(VLOOKUP(Solicitud_Topic!A41,Datos_Iniciativa[#All],5,FALSE),"")</f>
        <v/>
      </c>
      <c r="D41" s="22" t="str">
        <f>IFERROR(VLOOKUP(Solicitud_Topic!A41,Datos_Iniciativa[#All],4,FALSE),"")</f>
        <v/>
      </c>
      <c r="E41" s="21"/>
      <c r="F41" s="21"/>
      <c r="G41" s="21"/>
      <c r="H41" s="22" t="str">
        <f>IFERROR(VLOOKUP(Solicitud_Topic!A41,Solicitud_ClienteKafka[#All],7,FALSE),"")</f>
        <v/>
      </c>
      <c r="I41" s="21"/>
      <c r="J41" s="18" t="str" cm="1">
        <f t="array" ref="J41">IFERROR(_xlfn.SWITCH(F41,"PRO",_xlfn.CONCAT(H41,"-",I41),"PRE",_xlfn.CONCAT(H41,"-",I41,"-pre"),"INT",_xlfn.CONCAT(H41,"-",I41,"-int")),"")</f>
        <v/>
      </c>
      <c r="K41" s="21"/>
      <c r="L41" s="21"/>
      <c r="M41" s="21"/>
      <c r="N41" s="21"/>
      <c r="O41" s="21"/>
      <c r="P41" s="21"/>
      <c r="Q41" s="21"/>
      <c r="R41" s="21"/>
      <c r="S41" s="21"/>
      <c r="T41" s="23"/>
      <c r="U41" s="24"/>
      <c r="V41" s="24"/>
      <c r="W41" s="24"/>
      <c r="X41" s="24"/>
      <c r="Y41" s="24"/>
      <c r="Z41" s="25"/>
      <c r="AA41" s="42"/>
    </row>
    <row r="42" spans="1:27" ht="18" customHeight="1" x14ac:dyDescent="0.25">
      <c r="A42" s="26"/>
      <c r="B42" s="21"/>
      <c r="C42" s="22" t="str">
        <f>IFERROR(VLOOKUP(Solicitud_Topic!A42,Datos_Iniciativa[#All],5,FALSE),"")</f>
        <v/>
      </c>
      <c r="D42" s="22" t="str">
        <f>IFERROR(VLOOKUP(Solicitud_Topic!A42,Datos_Iniciativa[#All],4,FALSE),"")</f>
        <v/>
      </c>
      <c r="E42" s="21"/>
      <c r="F42" s="21"/>
      <c r="G42" s="21"/>
      <c r="H42" s="22" t="str">
        <f>IFERROR(VLOOKUP(Solicitud_Topic!A42,Solicitud_ClienteKafka[#All],7,FALSE),"")</f>
        <v/>
      </c>
      <c r="I42" s="21"/>
      <c r="J42" s="18" t="str" cm="1">
        <f t="array" ref="J42">IFERROR(_xlfn.SWITCH(F42,"PRO",_xlfn.CONCAT(H42,"-",I42),"PRE",_xlfn.CONCAT(H42,"-",I42,"-pre"),"INT",_xlfn.CONCAT(H42,"-",I42,"-int")),"")</f>
        <v/>
      </c>
      <c r="K42" s="21"/>
      <c r="L42" s="21"/>
      <c r="M42" s="21"/>
      <c r="N42" s="21"/>
      <c r="O42" s="21"/>
      <c r="P42" s="21"/>
      <c r="Q42" s="21"/>
      <c r="R42" s="21"/>
      <c r="S42" s="21"/>
      <c r="T42" s="23"/>
      <c r="U42" s="24"/>
      <c r="V42" s="24"/>
      <c r="W42" s="24"/>
      <c r="X42" s="24"/>
      <c r="Y42" s="24"/>
      <c r="Z42" s="25"/>
      <c r="AA42" s="42"/>
    </row>
    <row r="43" spans="1:27" ht="18" customHeight="1" x14ac:dyDescent="0.25">
      <c r="A43" s="26"/>
      <c r="B43" s="21"/>
      <c r="C43" s="22" t="str">
        <f>IFERROR(VLOOKUP(Solicitud_Topic!A43,Datos_Iniciativa[#All],5,FALSE),"")</f>
        <v/>
      </c>
      <c r="D43" s="22" t="str">
        <f>IFERROR(VLOOKUP(Solicitud_Topic!A43,Datos_Iniciativa[#All],4,FALSE),"")</f>
        <v/>
      </c>
      <c r="E43" s="21"/>
      <c r="F43" s="21"/>
      <c r="G43" s="21"/>
      <c r="H43" s="22" t="str">
        <f>IFERROR(VLOOKUP(Solicitud_Topic!A43,Solicitud_ClienteKafka[#All],7,FALSE),"")</f>
        <v/>
      </c>
      <c r="I43" s="21"/>
      <c r="J43" s="18" t="str" cm="1">
        <f t="array" ref="J43">IFERROR(_xlfn.SWITCH(F43,"PRO",_xlfn.CONCAT(H43,"-",I43),"PRE",_xlfn.CONCAT(H43,"-",I43,"-pre"),"INT",_xlfn.CONCAT(H43,"-",I43,"-int")),"")</f>
        <v/>
      </c>
      <c r="K43" s="21"/>
      <c r="L43" s="21"/>
      <c r="M43" s="21"/>
      <c r="N43" s="21"/>
      <c r="O43" s="21"/>
      <c r="P43" s="21"/>
      <c r="Q43" s="21"/>
      <c r="R43" s="21"/>
      <c r="S43" s="21"/>
      <c r="T43" s="23"/>
      <c r="U43" s="24"/>
      <c r="V43" s="24"/>
      <c r="W43" s="24"/>
      <c r="X43" s="24"/>
      <c r="Y43" s="24"/>
      <c r="Z43" s="25"/>
      <c r="AA43" s="42"/>
    </row>
    <row r="44" spans="1:27" ht="18" customHeight="1" x14ac:dyDescent="0.25">
      <c r="A44" s="26"/>
      <c r="B44" s="21"/>
      <c r="C44" s="22" t="str">
        <f>IFERROR(VLOOKUP(Solicitud_Topic!A44,Datos_Iniciativa[#All],5,FALSE),"")</f>
        <v/>
      </c>
      <c r="D44" s="22" t="str">
        <f>IFERROR(VLOOKUP(Solicitud_Topic!A44,Datos_Iniciativa[#All],4,FALSE),"")</f>
        <v/>
      </c>
      <c r="E44" s="21"/>
      <c r="F44" s="21"/>
      <c r="G44" s="21"/>
      <c r="H44" s="22" t="str">
        <f>IFERROR(VLOOKUP(Solicitud_Topic!A44,Solicitud_ClienteKafka[#All],7,FALSE),"")</f>
        <v/>
      </c>
      <c r="I44" s="21"/>
      <c r="J44" s="18" t="str" cm="1">
        <f t="array" ref="J44">IFERROR(_xlfn.SWITCH(F44,"PRO",_xlfn.CONCAT(H44,"-",I44),"PRE",_xlfn.CONCAT(H44,"-",I44,"-pre"),"INT",_xlfn.CONCAT(H44,"-",I44,"-int")),"")</f>
        <v/>
      </c>
      <c r="K44" s="21"/>
      <c r="L44" s="21"/>
      <c r="M44" s="21"/>
      <c r="N44" s="21"/>
      <c r="O44" s="21"/>
      <c r="P44" s="21"/>
      <c r="Q44" s="21"/>
      <c r="R44" s="21"/>
      <c r="S44" s="21"/>
      <c r="T44" s="23"/>
      <c r="U44" s="24"/>
      <c r="V44" s="24"/>
      <c r="W44" s="24"/>
      <c r="X44" s="24"/>
      <c r="Y44" s="24"/>
      <c r="Z44" s="25"/>
      <c r="AA44" s="42"/>
    </row>
    <row r="45" spans="1:27" ht="18" customHeight="1" x14ac:dyDescent="0.25">
      <c r="A45" s="26"/>
      <c r="B45" s="21"/>
      <c r="C45" s="22" t="str">
        <f>IFERROR(VLOOKUP(Solicitud_Topic!A45,Datos_Iniciativa[#All],5,FALSE),"")</f>
        <v/>
      </c>
      <c r="D45" s="22" t="str">
        <f>IFERROR(VLOOKUP(Solicitud_Topic!A45,Datos_Iniciativa[#All],4,FALSE),"")</f>
        <v/>
      </c>
      <c r="E45" s="21"/>
      <c r="F45" s="21"/>
      <c r="G45" s="21"/>
      <c r="H45" s="22" t="str">
        <f>IFERROR(VLOOKUP(Solicitud_Topic!A45,Solicitud_ClienteKafka[#All],7,FALSE),"")</f>
        <v/>
      </c>
      <c r="I45" s="21"/>
      <c r="J45" s="18" t="str" cm="1">
        <f t="array" ref="J45">IFERROR(_xlfn.SWITCH(F45,"PRO",_xlfn.CONCAT(H45,"-",I45),"PRE",_xlfn.CONCAT(H45,"-",I45,"-pre"),"INT",_xlfn.CONCAT(H45,"-",I45,"-int")),"")</f>
        <v/>
      </c>
      <c r="K45" s="21"/>
      <c r="L45" s="21"/>
      <c r="M45" s="21"/>
      <c r="N45" s="21"/>
      <c r="O45" s="21"/>
      <c r="P45" s="21"/>
      <c r="Q45" s="21"/>
      <c r="R45" s="21"/>
      <c r="S45" s="21"/>
      <c r="T45" s="23"/>
      <c r="U45" s="24"/>
      <c r="V45" s="24"/>
      <c r="W45" s="24"/>
      <c r="X45" s="24"/>
      <c r="Y45" s="24"/>
      <c r="Z45" s="25"/>
      <c r="AA45" s="42"/>
    </row>
    <row r="46" spans="1:27" ht="18" customHeight="1" x14ac:dyDescent="0.25">
      <c r="A46" s="26"/>
      <c r="B46" s="21"/>
      <c r="C46" s="22" t="str">
        <f>IFERROR(VLOOKUP(Solicitud_Topic!A46,Datos_Iniciativa[#All],5,FALSE),"")</f>
        <v/>
      </c>
      <c r="D46" s="22" t="str">
        <f>IFERROR(VLOOKUP(Solicitud_Topic!A46,Datos_Iniciativa[#All],4,FALSE),"")</f>
        <v/>
      </c>
      <c r="E46" s="21"/>
      <c r="F46" s="21"/>
      <c r="G46" s="21"/>
      <c r="H46" s="22" t="str">
        <f>IFERROR(VLOOKUP(Solicitud_Topic!A46,Solicitud_ClienteKafka[#All],7,FALSE),"")</f>
        <v/>
      </c>
      <c r="I46" s="21"/>
      <c r="J46" s="18" t="str" cm="1">
        <f t="array" ref="J46">IFERROR(_xlfn.SWITCH(F46,"PRO",_xlfn.CONCAT(H46,"-",I46),"PRE",_xlfn.CONCAT(H46,"-",I46,"-pre"),"INT",_xlfn.CONCAT(H46,"-",I46,"-int")),"")</f>
        <v/>
      </c>
      <c r="K46" s="21"/>
      <c r="L46" s="21"/>
      <c r="M46" s="21"/>
      <c r="N46" s="21"/>
      <c r="O46" s="21"/>
      <c r="P46" s="21"/>
      <c r="Q46" s="21"/>
      <c r="R46" s="21"/>
      <c r="S46" s="21"/>
      <c r="T46" s="23"/>
      <c r="U46" s="24"/>
      <c r="V46" s="24"/>
      <c r="W46" s="24"/>
      <c r="X46" s="24"/>
      <c r="Y46" s="24"/>
      <c r="Z46" s="25"/>
      <c r="AA46" s="42"/>
    </row>
    <row r="47" spans="1:27" ht="18" customHeight="1" x14ac:dyDescent="0.25">
      <c r="A47" s="26"/>
      <c r="B47" s="21"/>
      <c r="C47" s="22" t="str">
        <f>IFERROR(VLOOKUP(Solicitud_Topic!A47,Datos_Iniciativa[#All],5,FALSE),"")</f>
        <v/>
      </c>
      <c r="D47" s="22" t="str">
        <f>IFERROR(VLOOKUP(Solicitud_Topic!A47,Datos_Iniciativa[#All],4,FALSE),"")</f>
        <v/>
      </c>
      <c r="E47" s="21"/>
      <c r="F47" s="21"/>
      <c r="G47" s="21"/>
      <c r="H47" s="22" t="str">
        <f>IFERROR(VLOOKUP(Solicitud_Topic!A47,Solicitud_ClienteKafka[#All],7,FALSE),"")</f>
        <v/>
      </c>
      <c r="I47" s="21"/>
      <c r="J47" s="18" t="str" cm="1">
        <f t="array" ref="J47">IFERROR(_xlfn.SWITCH(F47,"PRO",_xlfn.CONCAT(H47,"-",I47),"PRE",_xlfn.CONCAT(H47,"-",I47,"-pre"),"INT",_xlfn.CONCAT(H47,"-",I47,"-int")),"")</f>
        <v/>
      </c>
      <c r="K47" s="21"/>
      <c r="L47" s="21"/>
      <c r="M47" s="21"/>
      <c r="N47" s="21"/>
      <c r="O47" s="21"/>
      <c r="P47" s="21"/>
      <c r="Q47" s="21"/>
      <c r="R47" s="21"/>
      <c r="S47" s="21"/>
      <c r="T47" s="23"/>
      <c r="U47" s="24"/>
      <c r="V47" s="24"/>
      <c r="W47" s="24"/>
      <c r="X47" s="24"/>
      <c r="Y47" s="24"/>
      <c r="Z47" s="25"/>
      <c r="AA47" s="42"/>
    </row>
    <row r="48" spans="1:27" ht="18" customHeight="1" x14ac:dyDescent="0.25">
      <c r="A48" s="26"/>
      <c r="B48" s="21"/>
      <c r="C48" s="22" t="str">
        <f>IFERROR(VLOOKUP(Solicitud_Topic!A48,Datos_Iniciativa[#All],5,FALSE),"")</f>
        <v/>
      </c>
      <c r="D48" s="22" t="str">
        <f>IFERROR(VLOOKUP(Solicitud_Topic!A48,Datos_Iniciativa[#All],4,FALSE),"")</f>
        <v/>
      </c>
      <c r="E48" s="21"/>
      <c r="F48" s="21"/>
      <c r="G48" s="21"/>
      <c r="H48" s="22" t="str">
        <f>IFERROR(VLOOKUP(Solicitud_Topic!A48,Solicitud_ClienteKafka[#All],7,FALSE),"")</f>
        <v/>
      </c>
      <c r="I48" s="21"/>
      <c r="J48" s="18" t="str" cm="1">
        <f t="array" ref="J48">IFERROR(_xlfn.SWITCH(F48,"PRO",_xlfn.CONCAT(H48,"-",I48),"PRE",_xlfn.CONCAT(H48,"-",I48,"-pre"),"INT",_xlfn.CONCAT(H48,"-",I48,"-int")),"")</f>
        <v/>
      </c>
      <c r="K48" s="21"/>
      <c r="L48" s="21"/>
      <c r="M48" s="21"/>
      <c r="N48" s="21"/>
      <c r="O48" s="21"/>
      <c r="P48" s="21"/>
      <c r="Q48" s="21"/>
      <c r="R48" s="21"/>
      <c r="S48" s="21"/>
      <c r="T48" s="23"/>
      <c r="U48" s="24"/>
      <c r="V48" s="24"/>
      <c r="W48" s="24"/>
      <c r="X48" s="24"/>
      <c r="Y48" s="24"/>
      <c r="Z48" s="25"/>
      <c r="AA48" s="42"/>
    </row>
    <row r="49" spans="1:27" ht="18" customHeight="1" x14ac:dyDescent="0.25">
      <c r="A49" s="26"/>
      <c r="B49" s="21"/>
      <c r="C49" s="22" t="str">
        <f>IFERROR(VLOOKUP(Solicitud_Topic!A49,Datos_Iniciativa[#All],5,FALSE),"")</f>
        <v/>
      </c>
      <c r="D49" s="22" t="str">
        <f>IFERROR(VLOOKUP(Solicitud_Topic!A49,Datos_Iniciativa[#All],4,FALSE),"")</f>
        <v/>
      </c>
      <c r="E49" s="21"/>
      <c r="F49" s="21"/>
      <c r="G49" s="21"/>
      <c r="H49" s="22" t="str">
        <f>IFERROR(VLOOKUP(Solicitud_Topic!A49,Solicitud_ClienteKafka[#All],7,FALSE),"")</f>
        <v/>
      </c>
      <c r="I49" s="21"/>
      <c r="J49" s="18" t="str" cm="1">
        <f t="array" ref="J49">IFERROR(_xlfn.SWITCH(F49,"PRO",_xlfn.CONCAT(H49,"-",I49),"PRE",_xlfn.CONCAT(H49,"-",I49,"-pre"),"INT",_xlfn.CONCAT(H49,"-",I49,"-int")),"")</f>
        <v/>
      </c>
      <c r="K49" s="21"/>
      <c r="L49" s="21"/>
      <c r="M49" s="21"/>
      <c r="N49" s="21"/>
      <c r="O49" s="21"/>
      <c r="P49" s="21"/>
      <c r="Q49" s="21"/>
      <c r="R49" s="21"/>
      <c r="S49" s="21"/>
      <c r="T49" s="23"/>
      <c r="U49" s="24"/>
      <c r="V49" s="24"/>
      <c r="W49" s="24"/>
      <c r="X49" s="24"/>
      <c r="Y49" s="24"/>
      <c r="Z49" s="25"/>
      <c r="AA49" s="42"/>
    </row>
    <row r="50" spans="1:27" ht="18" customHeight="1" x14ac:dyDescent="0.25">
      <c r="A50" s="26"/>
      <c r="B50" s="21"/>
      <c r="C50" s="22" t="str">
        <f>IFERROR(VLOOKUP(Solicitud_Topic!A50,Datos_Iniciativa[#All],5,FALSE),"")</f>
        <v/>
      </c>
      <c r="D50" s="22" t="str">
        <f>IFERROR(VLOOKUP(Solicitud_Topic!A50,Datos_Iniciativa[#All],4,FALSE),"")</f>
        <v/>
      </c>
      <c r="E50" s="21"/>
      <c r="F50" s="21"/>
      <c r="G50" s="21"/>
      <c r="H50" s="22" t="str">
        <f>IFERROR(VLOOKUP(Solicitud_Topic!A50,Solicitud_ClienteKafka[#All],7,FALSE),"")</f>
        <v/>
      </c>
      <c r="I50" s="21"/>
      <c r="J50" s="18" t="str" cm="1">
        <f t="array" ref="J50">IFERROR(_xlfn.SWITCH(F50,"PRO",_xlfn.CONCAT(H50,"-",I50),"PRE",_xlfn.CONCAT(H50,"-",I50,"-pre"),"INT",_xlfn.CONCAT(H50,"-",I50,"-int")),"")</f>
        <v/>
      </c>
      <c r="K50" s="21"/>
      <c r="L50" s="21"/>
      <c r="M50" s="21"/>
      <c r="N50" s="21"/>
      <c r="O50" s="21"/>
      <c r="P50" s="21"/>
      <c r="Q50" s="21"/>
      <c r="R50" s="21"/>
      <c r="S50" s="21"/>
      <c r="T50" s="23"/>
      <c r="U50" s="24"/>
      <c r="V50" s="24"/>
      <c r="W50" s="24"/>
      <c r="X50" s="24"/>
      <c r="Y50" s="24"/>
      <c r="Z50" s="25"/>
      <c r="AA50" s="42"/>
    </row>
    <row r="51" spans="1:27" ht="18" customHeight="1" x14ac:dyDescent="0.25">
      <c r="A51" s="26"/>
      <c r="B51" s="21"/>
      <c r="C51" s="22" t="str">
        <f>IFERROR(VLOOKUP(Solicitud_Topic!A51,Datos_Iniciativa[#All],5,FALSE),"")</f>
        <v/>
      </c>
      <c r="D51" s="22" t="str">
        <f>IFERROR(VLOOKUP(Solicitud_Topic!A51,Datos_Iniciativa[#All],4,FALSE),"")</f>
        <v/>
      </c>
      <c r="E51" s="21"/>
      <c r="F51" s="21"/>
      <c r="G51" s="21"/>
      <c r="H51" s="22" t="str">
        <f>IFERROR(VLOOKUP(Solicitud_Topic!A51,Solicitud_ClienteKafka[#All],7,FALSE),"")</f>
        <v/>
      </c>
      <c r="I51" s="21"/>
      <c r="J51" s="18" t="str" cm="1">
        <f t="array" ref="J51">IFERROR(_xlfn.SWITCH(F51,"PRO",_xlfn.CONCAT(H51,"-",I51),"PRE",_xlfn.CONCAT(H51,"-",I51,"-pre"),"INT",_xlfn.CONCAT(H51,"-",I51,"-int")),"")</f>
        <v/>
      </c>
      <c r="K51" s="21"/>
      <c r="L51" s="21"/>
      <c r="M51" s="21"/>
      <c r="N51" s="21"/>
      <c r="O51" s="21"/>
      <c r="P51" s="21"/>
      <c r="Q51" s="21"/>
      <c r="R51" s="21"/>
      <c r="S51" s="21"/>
      <c r="T51" s="23"/>
      <c r="U51" s="24"/>
      <c r="V51" s="24"/>
      <c r="W51" s="24"/>
      <c r="X51" s="24"/>
      <c r="Y51" s="24"/>
      <c r="Z51" s="25"/>
      <c r="AA51" s="42"/>
    </row>
    <row r="52" spans="1:27" ht="18" customHeight="1" x14ac:dyDescent="0.25">
      <c r="A52" s="26"/>
      <c r="B52" s="21"/>
      <c r="C52" s="22" t="str">
        <f>IFERROR(VLOOKUP(Solicitud_Topic!A52,Datos_Iniciativa[#All],5,FALSE),"")</f>
        <v/>
      </c>
      <c r="D52" s="22" t="str">
        <f>IFERROR(VLOOKUP(Solicitud_Topic!A52,Datos_Iniciativa[#All],4,FALSE),"")</f>
        <v/>
      </c>
      <c r="E52" s="21"/>
      <c r="F52" s="21"/>
      <c r="G52" s="21"/>
      <c r="H52" s="22" t="str">
        <f>IFERROR(VLOOKUP(Solicitud_Topic!A52,Solicitud_ClienteKafka[#All],7,FALSE),"")</f>
        <v/>
      </c>
      <c r="I52" s="21"/>
      <c r="J52" s="18" t="str" cm="1">
        <f t="array" ref="J52">IFERROR(_xlfn.SWITCH(F52,"PRO",_xlfn.CONCAT(H52,"-",I52),"PRE",_xlfn.CONCAT(H52,"-",I52,"-pre"),"INT",_xlfn.CONCAT(H52,"-",I52,"-int")),"")</f>
        <v/>
      </c>
      <c r="K52" s="21"/>
      <c r="L52" s="21"/>
      <c r="M52" s="21"/>
      <c r="N52" s="21"/>
      <c r="O52" s="21"/>
      <c r="P52" s="21"/>
      <c r="Q52" s="21"/>
      <c r="R52" s="21"/>
      <c r="S52" s="21"/>
      <c r="T52" s="23"/>
      <c r="U52" s="24"/>
      <c r="V52" s="24"/>
      <c r="W52" s="24"/>
      <c r="X52" s="24"/>
      <c r="Y52" s="24"/>
      <c r="Z52" s="25"/>
      <c r="AA52" s="42"/>
    </row>
    <row r="53" spans="1:27" ht="18" customHeight="1" x14ac:dyDescent="0.25">
      <c r="A53" s="26"/>
      <c r="B53" s="21"/>
      <c r="C53" s="22" t="str">
        <f>IFERROR(VLOOKUP(Solicitud_Topic!A53,Datos_Iniciativa[#All],5,FALSE),"")</f>
        <v/>
      </c>
      <c r="D53" s="22" t="str">
        <f>IFERROR(VLOOKUP(Solicitud_Topic!A53,Datos_Iniciativa[#All],4,FALSE),"")</f>
        <v/>
      </c>
      <c r="E53" s="21"/>
      <c r="F53" s="21"/>
      <c r="G53" s="21"/>
      <c r="H53" s="22" t="str">
        <f>IFERROR(VLOOKUP(Solicitud_Topic!A53,Solicitud_ClienteKafka[#All],7,FALSE),"")</f>
        <v/>
      </c>
      <c r="I53" s="21"/>
      <c r="J53" s="18" t="str" cm="1">
        <f t="array" ref="J53">IFERROR(_xlfn.SWITCH(F53,"PRO",_xlfn.CONCAT(H53,"-",I53),"PRE",_xlfn.CONCAT(H53,"-",I53,"-pre"),"INT",_xlfn.CONCAT(H53,"-",I53,"-int")),"")</f>
        <v/>
      </c>
      <c r="K53" s="21"/>
      <c r="L53" s="21"/>
      <c r="M53" s="21"/>
      <c r="N53" s="21"/>
      <c r="O53" s="21"/>
      <c r="P53" s="21"/>
      <c r="Q53" s="21"/>
      <c r="R53" s="21"/>
      <c r="S53" s="21"/>
      <c r="T53" s="23"/>
      <c r="U53" s="24"/>
      <c r="V53" s="24"/>
      <c r="W53" s="24"/>
      <c r="X53" s="24"/>
      <c r="Y53" s="24"/>
      <c r="Z53" s="25"/>
      <c r="AA53" s="42"/>
    </row>
    <row r="54" spans="1:27" ht="18" customHeight="1" x14ac:dyDescent="0.25">
      <c r="A54" s="26"/>
      <c r="B54" s="21"/>
      <c r="C54" s="22" t="str">
        <f>IFERROR(VLOOKUP(Solicitud_Topic!A54,Datos_Iniciativa[#All],5,FALSE),"")</f>
        <v/>
      </c>
      <c r="D54" s="22" t="str">
        <f>IFERROR(VLOOKUP(Solicitud_Topic!A54,Datos_Iniciativa[#All],4,FALSE),"")</f>
        <v/>
      </c>
      <c r="E54" s="21"/>
      <c r="F54" s="21"/>
      <c r="G54" s="21"/>
      <c r="H54" s="22" t="str">
        <f>IFERROR(VLOOKUP(Solicitud_Topic!A54,Solicitud_ClienteKafka[#All],7,FALSE),"")</f>
        <v/>
      </c>
      <c r="I54" s="21"/>
      <c r="J54" s="18" t="str" cm="1">
        <f t="array" ref="J54">IFERROR(_xlfn.SWITCH(F54,"PRO",_xlfn.CONCAT(H54,"-",I54),"PRE",_xlfn.CONCAT(H54,"-",I54,"-pre"),"INT",_xlfn.CONCAT(H54,"-",I54,"-int")),"")</f>
        <v/>
      </c>
      <c r="K54" s="21"/>
      <c r="L54" s="21"/>
      <c r="M54" s="21"/>
      <c r="N54" s="21"/>
      <c r="O54" s="21"/>
      <c r="P54" s="21"/>
      <c r="Q54" s="21"/>
      <c r="R54" s="21"/>
      <c r="S54" s="21"/>
      <c r="T54" s="23"/>
      <c r="U54" s="24"/>
      <c r="V54" s="24"/>
      <c r="W54" s="24"/>
      <c r="X54" s="24"/>
      <c r="Y54" s="24"/>
      <c r="Z54" s="25"/>
      <c r="AA54" s="42"/>
    </row>
    <row r="55" spans="1:27" ht="18" customHeight="1" x14ac:dyDescent="0.25">
      <c r="A55" s="26"/>
      <c r="B55" s="21"/>
      <c r="C55" s="22" t="str">
        <f>IFERROR(VLOOKUP(Solicitud_Topic!A55,Datos_Iniciativa[#All],5,FALSE),"")</f>
        <v/>
      </c>
      <c r="D55" s="22" t="str">
        <f>IFERROR(VLOOKUP(Solicitud_Topic!A55,Datos_Iniciativa[#All],4,FALSE),"")</f>
        <v/>
      </c>
      <c r="E55" s="21"/>
      <c r="F55" s="21"/>
      <c r="G55" s="21"/>
      <c r="H55" s="22" t="str">
        <f>IFERROR(VLOOKUP(Solicitud_Topic!A55,Solicitud_ClienteKafka[#All],7,FALSE),"")</f>
        <v/>
      </c>
      <c r="I55" s="21"/>
      <c r="J55" s="18" t="str" cm="1">
        <f t="array" ref="J55">IFERROR(_xlfn.SWITCH(F55,"PRO",_xlfn.CONCAT(H55,"-",I55),"PRE",_xlfn.CONCAT(H55,"-",I55,"-pre"),"INT",_xlfn.CONCAT(H55,"-",I55,"-int")),"")</f>
        <v/>
      </c>
      <c r="K55" s="21"/>
      <c r="L55" s="21"/>
      <c r="M55" s="21"/>
      <c r="N55" s="21"/>
      <c r="O55" s="21"/>
      <c r="P55" s="21"/>
      <c r="Q55" s="21"/>
      <c r="R55" s="21"/>
      <c r="S55" s="21"/>
      <c r="T55" s="23"/>
      <c r="U55" s="24"/>
      <c r="V55" s="24"/>
      <c r="W55" s="24"/>
      <c r="X55" s="24"/>
      <c r="Y55" s="24"/>
      <c r="Z55" s="25"/>
      <c r="AA55" s="42"/>
    </row>
    <row r="56" spans="1:27" ht="18" customHeight="1" x14ac:dyDescent="0.25">
      <c r="A56" s="26"/>
      <c r="B56" s="21"/>
      <c r="C56" s="22" t="str">
        <f>IFERROR(VLOOKUP(Solicitud_Topic!A56,Datos_Iniciativa[#All],5,FALSE),"")</f>
        <v/>
      </c>
      <c r="D56" s="22" t="str">
        <f>IFERROR(VLOOKUP(Solicitud_Topic!A56,Datos_Iniciativa[#All],4,FALSE),"")</f>
        <v/>
      </c>
      <c r="E56" s="21"/>
      <c r="F56" s="21"/>
      <c r="G56" s="21"/>
      <c r="H56" s="22" t="str">
        <f>IFERROR(VLOOKUP(Solicitud_Topic!A56,Solicitud_ClienteKafka[#All],7,FALSE),"")</f>
        <v/>
      </c>
      <c r="I56" s="21"/>
      <c r="J56" s="18" t="str" cm="1">
        <f t="array" ref="J56">IFERROR(_xlfn.SWITCH(F56,"PRO",_xlfn.CONCAT(H56,"-",I56),"PRE",_xlfn.CONCAT(H56,"-",I56,"-pre"),"INT",_xlfn.CONCAT(H56,"-",I56,"-int")),"")</f>
        <v/>
      </c>
      <c r="K56" s="21"/>
      <c r="L56" s="21"/>
      <c r="M56" s="21"/>
      <c r="N56" s="21"/>
      <c r="O56" s="21"/>
      <c r="P56" s="21"/>
      <c r="Q56" s="21"/>
      <c r="R56" s="21"/>
      <c r="S56" s="21"/>
      <c r="T56" s="23"/>
      <c r="U56" s="24"/>
      <c r="V56" s="24"/>
      <c r="W56" s="24"/>
      <c r="X56" s="24"/>
      <c r="Y56" s="24"/>
      <c r="Z56" s="25"/>
      <c r="AA56" s="42"/>
    </row>
    <row r="57" spans="1:27" ht="18" customHeight="1" x14ac:dyDescent="0.25">
      <c r="A57" s="26"/>
      <c r="B57" s="21"/>
      <c r="C57" s="22" t="str">
        <f>IFERROR(VLOOKUP(Solicitud_Topic!A57,Datos_Iniciativa[#All],5,FALSE),"")</f>
        <v/>
      </c>
      <c r="D57" s="22" t="str">
        <f>IFERROR(VLOOKUP(Solicitud_Topic!A57,Datos_Iniciativa[#All],4,FALSE),"")</f>
        <v/>
      </c>
      <c r="E57" s="21"/>
      <c r="F57" s="21"/>
      <c r="G57" s="21"/>
      <c r="H57" s="22" t="str">
        <f>IFERROR(VLOOKUP(Solicitud_Topic!A57,Solicitud_ClienteKafka[#All],7,FALSE),"")</f>
        <v/>
      </c>
      <c r="I57" s="21"/>
      <c r="J57" s="18" t="str" cm="1">
        <f t="array" ref="J57">IFERROR(_xlfn.SWITCH(F57,"PRO",_xlfn.CONCAT(H57,"-",I57),"PRE",_xlfn.CONCAT(H57,"-",I57,"-pre"),"INT",_xlfn.CONCAT(H57,"-",I57,"-int")),"")</f>
        <v/>
      </c>
      <c r="K57" s="21"/>
      <c r="L57" s="21"/>
      <c r="M57" s="21"/>
      <c r="N57" s="21"/>
      <c r="O57" s="21"/>
      <c r="P57" s="21"/>
      <c r="Q57" s="21"/>
      <c r="R57" s="21"/>
      <c r="S57" s="21"/>
      <c r="T57" s="23"/>
      <c r="U57" s="24"/>
      <c r="V57" s="24"/>
      <c r="W57" s="24"/>
      <c r="X57" s="24"/>
      <c r="Y57" s="24"/>
      <c r="Z57" s="25"/>
      <c r="AA57" s="42"/>
    </row>
    <row r="58" spans="1:27" ht="18" customHeight="1" x14ac:dyDescent="0.25">
      <c r="A58" s="26"/>
      <c r="B58" s="21"/>
      <c r="C58" s="22" t="str">
        <f>IFERROR(VLOOKUP(Solicitud_Topic!A58,Datos_Iniciativa[#All],5,FALSE),"")</f>
        <v/>
      </c>
      <c r="D58" s="22" t="str">
        <f>IFERROR(VLOOKUP(Solicitud_Topic!A58,Datos_Iniciativa[#All],4,FALSE),"")</f>
        <v/>
      </c>
      <c r="E58" s="21"/>
      <c r="F58" s="21"/>
      <c r="G58" s="21"/>
      <c r="H58" s="22" t="str">
        <f>IFERROR(VLOOKUP(Solicitud_Topic!A58,Solicitud_ClienteKafka[#All],7,FALSE),"")</f>
        <v/>
      </c>
      <c r="I58" s="21"/>
      <c r="J58" s="18" t="str" cm="1">
        <f t="array" ref="J58">IFERROR(_xlfn.SWITCH(F58,"PRO",_xlfn.CONCAT(H58,"-",I58),"PRE",_xlfn.CONCAT(H58,"-",I58,"-pre"),"INT",_xlfn.CONCAT(H58,"-",I58,"-int")),"")</f>
        <v/>
      </c>
      <c r="K58" s="21"/>
      <c r="L58" s="21"/>
      <c r="M58" s="21"/>
      <c r="N58" s="21"/>
      <c r="O58" s="21"/>
      <c r="P58" s="21"/>
      <c r="Q58" s="21"/>
      <c r="R58" s="21"/>
      <c r="S58" s="21"/>
      <c r="T58" s="23"/>
      <c r="U58" s="24"/>
      <c r="V58" s="24"/>
      <c r="W58" s="24"/>
      <c r="X58" s="24"/>
      <c r="Y58" s="24"/>
      <c r="Z58" s="25"/>
      <c r="AA58" s="42"/>
    </row>
    <row r="59" spans="1:27" ht="18" customHeight="1" x14ac:dyDescent="0.25">
      <c r="A59" s="26"/>
      <c r="B59" s="21"/>
      <c r="C59" s="22" t="str">
        <f>IFERROR(VLOOKUP(Solicitud_Topic!A59,Datos_Iniciativa[#All],5,FALSE),"")</f>
        <v/>
      </c>
      <c r="D59" s="22" t="str">
        <f>IFERROR(VLOOKUP(Solicitud_Topic!A59,Datos_Iniciativa[#All],4,FALSE),"")</f>
        <v/>
      </c>
      <c r="E59" s="21"/>
      <c r="F59" s="21"/>
      <c r="G59" s="21"/>
      <c r="H59" s="22" t="str">
        <f>IFERROR(VLOOKUP(Solicitud_Topic!A59,Solicitud_ClienteKafka[#All],7,FALSE),"")</f>
        <v/>
      </c>
      <c r="I59" s="21"/>
      <c r="J59" s="18" t="str" cm="1">
        <f t="array" ref="J59">IFERROR(_xlfn.SWITCH(F59,"PRO",_xlfn.CONCAT(H59,"-",I59),"PRE",_xlfn.CONCAT(H59,"-",I59,"-pre"),"INT",_xlfn.CONCAT(H59,"-",I59,"-int")),"")</f>
        <v/>
      </c>
      <c r="K59" s="21"/>
      <c r="L59" s="21"/>
      <c r="M59" s="21"/>
      <c r="N59" s="21"/>
      <c r="O59" s="21"/>
      <c r="P59" s="21"/>
      <c r="Q59" s="21"/>
      <c r="R59" s="21"/>
      <c r="S59" s="21"/>
      <c r="T59" s="23"/>
      <c r="U59" s="24"/>
      <c r="V59" s="24"/>
      <c r="W59" s="24"/>
      <c r="X59" s="24"/>
      <c r="Y59" s="24"/>
      <c r="Z59" s="25"/>
      <c r="AA59" s="42"/>
    </row>
    <row r="60" spans="1:27" ht="18" customHeight="1" x14ac:dyDescent="0.25">
      <c r="A60" s="26"/>
      <c r="B60" s="21"/>
      <c r="C60" s="22" t="str">
        <f>IFERROR(VLOOKUP(Solicitud_Topic!A60,Datos_Iniciativa[#All],5,FALSE),"")</f>
        <v/>
      </c>
      <c r="D60" s="22" t="str">
        <f>IFERROR(VLOOKUP(Solicitud_Topic!A60,Datos_Iniciativa[#All],4,FALSE),"")</f>
        <v/>
      </c>
      <c r="E60" s="21"/>
      <c r="F60" s="21"/>
      <c r="G60" s="21"/>
      <c r="H60" s="22" t="str">
        <f>IFERROR(VLOOKUP(Solicitud_Topic!A60,Solicitud_ClienteKafka[#All],7,FALSE),"")</f>
        <v/>
      </c>
      <c r="I60" s="21"/>
      <c r="J60" s="18" t="str" cm="1">
        <f t="array" ref="J60">IFERROR(_xlfn.SWITCH(F60,"PRO",_xlfn.CONCAT(H60,"-",I60),"PRE",_xlfn.CONCAT(H60,"-",I60,"-pre"),"INT",_xlfn.CONCAT(H60,"-",I60,"-int")),"")</f>
        <v/>
      </c>
      <c r="K60" s="21"/>
      <c r="L60" s="21"/>
      <c r="M60" s="21"/>
      <c r="N60" s="21"/>
      <c r="O60" s="21"/>
      <c r="P60" s="21"/>
      <c r="Q60" s="21"/>
      <c r="R60" s="21"/>
      <c r="S60" s="21"/>
      <c r="T60" s="23"/>
      <c r="U60" s="24"/>
      <c r="V60" s="24"/>
      <c r="W60" s="24"/>
      <c r="X60" s="24"/>
      <c r="Y60" s="24"/>
      <c r="Z60" s="25"/>
      <c r="AA60" s="42"/>
    </row>
    <row r="61" spans="1:27" ht="18" customHeight="1" x14ac:dyDescent="0.25">
      <c r="A61" s="26"/>
      <c r="B61" s="21"/>
      <c r="C61" s="22" t="str">
        <f>IFERROR(VLOOKUP(Solicitud_Topic!A61,Datos_Iniciativa[#All],5,FALSE),"")</f>
        <v/>
      </c>
      <c r="D61" s="22" t="str">
        <f>IFERROR(VLOOKUP(Solicitud_Topic!A61,Datos_Iniciativa[#All],4,FALSE),"")</f>
        <v/>
      </c>
      <c r="E61" s="21"/>
      <c r="F61" s="21"/>
      <c r="G61" s="21"/>
      <c r="H61" s="22" t="str">
        <f>IFERROR(VLOOKUP(Solicitud_Topic!A61,Solicitud_ClienteKafka[#All],7,FALSE),"")</f>
        <v/>
      </c>
      <c r="I61" s="21"/>
      <c r="J61" s="18" t="str" cm="1">
        <f t="array" ref="J61">IFERROR(_xlfn.SWITCH(F61,"PRO",_xlfn.CONCAT(H61,"-",I61),"PRE",_xlfn.CONCAT(H61,"-",I61,"-pre"),"INT",_xlfn.CONCAT(H61,"-",I61,"-int")),"")</f>
        <v/>
      </c>
      <c r="K61" s="21"/>
      <c r="L61" s="21"/>
      <c r="M61" s="21"/>
      <c r="N61" s="21"/>
      <c r="O61" s="21"/>
      <c r="P61" s="21"/>
      <c r="Q61" s="21"/>
      <c r="R61" s="21"/>
      <c r="S61" s="21"/>
      <c r="T61" s="23"/>
      <c r="U61" s="24"/>
      <c r="V61" s="24"/>
      <c r="W61" s="24"/>
      <c r="X61" s="24"/>
      <c r="Y61" s="24"/>
      <c r="Z61" s="25"/>
      <c r="AA61" s="42"/>
    </row>
    <row r="62" spans="1:27" ht="18" customHeight="1" x14ac:dyDescent="0.25">
      <c r="A62" s="26"/>
      <c r="B62" s="21"/>
      <c r="C62" s="22" t="str">
        <f>IFERROR(VLOOKUP(Solicitud_Topic!A62,Datos_Iniciativa[#All],5,FALSE),"")</f>
        <v/>
      </c>
      <c r="D62" s="22" t="str">
        <f>IFERROR(VLOOKUP(Solicitud_Topic!A62,Datos_Iniciativa[#All],4,FALSE),"")</f>
        <v/>
      </c>
      <c r="E62" s="21"/>
      <c r="F62" s="21"/>
      <c r="G62" s="21"/>
      <c r="H62" s="22" t="str">
        <f>IFERROR(VLOOKUP(Solicitud_Topic!A62,Solicitud_ClienteKafka[#All],7,FALSE),"")</f>
        <v/>
      </c>
      <c r="I62" s="21"/>
      <c r="J62" s="18" t="str" cm="1">
        <f t="array" ref="J62">IFERROR(_xlfn.SWITCH(F62,"PRO",_xlfn.CONCAT(H62,"-",I62),"PRE",_xlfn.CONCAT(H62,"-",I62,"-pre"),"INT",_xlfn.CONCAT(H62,"-",I62,"-int")),"")</f>
        <v/>
      </c>
      <c r="K62" s="21"/>
      <c r="L62" s="21"/>
      <c r="M62" s="21"/>
      <c r="N62" s="21"/>
      <c r="O62" s="21"/>
      <c r="P62" s="21"/>
      <c r="Q62" s="21"/>
      <c r="R62" s="21"/>
      <c r="S62" s="21"/>
      <c r="T62" s="23"/>
      <c r="U62" s="24"/>
      <c r="V62" s="24"/>
      <c r="W62" s="24"/>
      <c r="X62" s="24"/>
      <c r="Y62" s="24"/>
      <c r="Z62" s="25"/>
      <c r="AA62" s="42"/>
    </row>
    <row r="63" spans="1:27" ht="18" customHeight="1" x14ac:dyDescent="0.25">
      <c r="A63" s="26"/>
      <c r="B63" s="21"/>
      <c r="C63" s="22" t="str">
        <f>IFERROR(VLOOKUP(Solicitud_Topic!A63,Datos_Iniciativa[#All],5,FALSE),"")</f>
        <v/>
      </c>
      <c r="D63" s="22" t="str">
        <f>IFERROR(VLOOKUP(Solicitud_Topic!A63,Datos_Iniciativa[#All],4,FALSE),"")</f>
        <v/>
      </c>
      <c r="E63" s="21"/>
      <c r="F63" s="21"/>
      <c r="G63" s="21"/>
      <c r="H63" s="22" t="str">
        <f>IFERROR(VLOOKUP(Solicitud_Topic!A63,Solicitud_ClienteKafka[#All],7,FALSE),"")</f>
        <v/>
      </c>
      <c r="I63" s="21"/>
      <c r="J63" s="18" t="str" cm="1">
        <f t="array" ref="J63">IFERROR(_xlfn.SWITCH(F63,"PRO",_xlfn.CONCAT(H63,"-",I63),"PRE",_xlfn.CONCAT(H63,"-",I63,"-pre"),"INT",_xlfn.CONCAT(H63,"-",I63,"-int")),"")</f>
        <v/>
      </c>
      <c r="K63" s="21"/>
      <c r="L63" s="21"/>
      <c r="M63" s="21"/>
      <c r="N63" s="21"/>
      <c r="O63" s="21"/>
      <c r="P63" s="21"/>
      <c r="Q63" s="21"/>
      <c r="R63" s="21"/>
      <c r="S63" s="21"/>
      <c r="T63" s="23"/>
      <c r="U63" s="24"/>
      <c r="V63" s="24"/>
      <c r="W63" s="24"/>
      <c r="X63" s="24"/>
      <c r="Y63" s="24"/>
      <c r="Z63" s="25"/>
      <c r="AA63" s="42"/>
    </row>
    <row r="64" spans="1:27" ht="18" customHeight="1" x14ac:dyDescent="0.25">
      <c r="A64" s="26"/>
      <c r="B64" s="21"/>
      <c r="C64" s="22" t="str">
        <f>IFERROR(VLOOKUP(Solicitud_Topic!A64,Datos_Iniciativa[#All],5,FALSE),"")</f>
        <v/>
      </c>
      <c r="D64" s="22" t="str">
        <f>IFERROR(VLOOKUP(Solicitud_Topic!A64,Datos_Iniciativa[#All],4,FALSE),"")</f>
        <v/>
      </c>
      <c r="E64" s="21"/>
      <c r="F64" s="21"/>
      <c r="G64" s="21"/>
      <c r="H64" s="22" t="str">
        <f>IFERROR(VLOOKUP(Solicitud_Topic!A64,Solicitud_ClienteKafka[#All],7,FALSE),"")</f>
        <v/>
      </c>
      <c r="I64" s="21"/>
      <c r="J64" s="18" t="str" cm="1">
        <f t="array" ref="J64">IFERROR(_xlfn.SWITCH(F64,"PRO",_xlfn.CONCAT(H64,"-",I64),"PRE",_xlfn.CONCAT(H64,"-",I64,"-pre"),"INT",_xlfn.CONCAT(H64,"-",I64,"-int")),"")</f>
        <v/>
      </c>
      <c r="K64" s="21"/>
      <c r="L64" s="21"/>
      <c r="M64" s="21"/>
      <c r="N64" s="21"/>
      <c r="O64" s="21"/>
      <c r="P64" s="21"/>
      <c r="Q64" s="21"/>
      <c r="R64" s="21"/>
      <c r="S64" s="21"/>
      <c r="T64" s="23"/>
      <c r="U64" s="24"/>
      <c r="V64" s="24"/>
      <c r="W64" s="24"/>
      <c r="X64" s="24"/>
      <c r="Y64" s="24"/>
      <c r="Z64" s="25"/>
      <c r="AA64" s="42"/>
    </row>
    <row r="65" spans="1:27" ht="18" customHeight="1" x14ac:dyDescent="0.25">
      <c r="A65" s="26"/>
      <c r="B65" s="21"/>
      <c r="C65" s="22" t="str">
        <f>IFERROR(VLOOKUP(Solicitud_Topic!A65,Datos_Iniciativa[#All],5,FALSE),"")</f>
        <v/>
      </c>
      <c r="D65" s="22" t="str">
        <f>IFERROR(VLOOKUP(Solicitud_Topic!A65,Datos_Iniciativa[#All],4,FALSE),"")</f>
        <v/>
      </c>
      <c r="E65" s="21"/>
      <c r="F65" s="21"/>
      <c r="G65" s="21"/>
      <c r="H65" s="22" t="str">
        <f>IFERROR(VLOOKUP(Solicitud_Topic!A65,Solicitud_ClienteKafka[#All],7,FALSE),"")</f>
        <v/>
      </c>
      <c r="I65" s="21"/>
      <c r="J65" s="18" t="str" cm="1">
        <f t="array" ref="J65">IFERROR(_xlfn.SWITCH(F65,"PRO",_xlfn.CONCAT(H65,"-",I65),"PRE",_xlfn.CONCAT(H65,"-",I65,"-pre"),"INT",_xlfn.CONCAT(H65,"-",I65,"-int")),"")</f>
        <v/>
      </c>
      <c r="K65" s="21"/>
      <c r="L65" s="21"/>
      <c r="M65" s="21"/>
      <c r="N65" s="21"/>
      <c r="O65" s="21"/>
      <c r="P65" s="21"/>
      <c r="Q65" s="21"/>
      <c r="R65" s="21"/>
      <c r="S65" s="21"/>
      <c r="T65" s="23"/>
      <c r="U65" s="24"/>
      <c r="V65" s="24"/>
      <c r="W65" s="24"/>
      <c r="X65" s="24"/>
      <c r="Y65" s="24"/>
      <c r="Z65" s="25"/>
      <c r="AA65" s="42"/>
    </row>
    <row r="66" spans="1:27" ht="18" customHeight="1" x14ac:dyDescent="0.25">
      <c r="A66" s="26"/>
      <c r="B66" s="21"/>
      <c r="C66" s="22" t="str">
        <f>IFERROR(VLOOKUP(Solicitud_Topic!A66,Datos_Iniciativa[#All],5,FALSE),"")</f>
        <v/>
      </c>
      <c r="D66" s="22" t="str">
        <f>IFERROR(VLOOKUP(Solicitud_Topic!A66,Datos_Iniciativa[#All],4,FALSE),"")</f>
        <v/>
      </c>
      <c r="E66" s="21"/>
      <c r="F66" s="21"/>
      <c r="G66" s="21"/>
      <c r="H66" s="22" t="str">
        <f>IFERROR(VLOOKUP(Solicitud_Topic!A66,Solicitud_ClienteKafka[#All],7,FALSE),"")</f>
        <v/>
      </c>
      <c r="I66" s="21"/>
      <c r="J66" s="18" t="str" cm="1">
        <f t="array" ref="J66">IFERROR(_xlfn.SWITCH(F66,"PRO",_xlfn.CONCAT(H66,"-",I66),"PRE",_xlfn.CONCAT(H66,"-",I66,"-pre"),"INT",_xlfn.CONCAT(H66,"-",I66,"-int")),"")</f>
        <v/>
      </c>
      <c r="K66" s="21"/>
      <c r="L66" s="21"/>
      <c r="M66" s="21"/>
      <c r="N66" s="21"/>
      <c r="O66" s="21"/>
      <c r="P66" s="21"/>
      <c r="Q66" s="21"/>
      <c r="R66" s="21"/>
      <c r="S66" s="21"/>
      <c r="T66" s="23"/>
      <c r="U66" s="24"/>
      <c r="V66" s="24"/>
      <c r="W66" s="24"/>
      <c r="X66" s="24"/>
      <c r="Y66" s="24"/>
      <c r="Z66" s="25"/>
      <c r="AA66" s="42"/>
    </row>
    <row r="67" spans="1:27" ht="18" customHeight="1" x14ac:dyDescent="0.25">
      <c r="A67" s="26"/>
      <c r="B67" s="21"/>
      <c r="C67" s="22" t="str">
        <f>IFERROR(VLOOKUP(Solicitud_Topic!A67,Datos_Iniciativa[#All],5,FALSE),"")</f>
        <v/>
      </c>
      <c r="D67" s="22" t="str">
        <f>IFERROR(VLOOKUP(Solicitud_Topic!A67,Datos_Iniciativa[#All],4,FALSE),"")</f>
        <v/>
      </c>
      <c r="E67" s="21"/>
      <c r="F67" s="21"/>
      <c r="G67" s="21"/>
      <c r="H67" s="22" t="str">
        <f>IFERROR(VLOOKUP(Solicitud_Topic!A67,Solicitud_ClienteKafka[#All],7,FALSE),"")</f>
        <v/>
      </c>
      <c r="I67" s="21"/>
      <c r="J67" s="18" t="str" cm="1">
        <f t="array" ref="J67">IFERROR(_xlfn.SWITCH(F67,"PRO",_xlfn.CONCAT(H67,"-",I67),"PRE",_xlfn.CONCAT(H67,"-",I67,"-pre"),"INT",_xlfn.CONCAT(H67,"-",I67,"-int")),"")</f>
        <v/>
      </c>
      <c r="K67" s="21"/>
      <c r="L67" s="21"/>
      <c r="M67" s="21"/>
      <c r="N67" s="21"/>
      <c r="O67" s="21"/>
      <c r="P67" s="21"/>
      <c r="Q67" s="21"/>
      <c r="R67" s="21"/>
      <c r="S67" s="21"/>
      <c r="T67" s="23"/>
      <c r="U67" s="24"/>
      <c r="V67" s="24"/>
      <c r="W67" s="24"/>
      <c r="X67" s="24"/>
      <c r="Y67" s="24"/>
      <c r="Z67" s="25"/>
      <c r="AA67" s="42"/>
    </row>
    <row r="68" spans="1:27" ht="18" customHeight="1" x14ac:dyDescent="0.25">
      <c r="A68" s="26"/>
      <c r="B68" s="21"/>
      <c r="C68" s="22" t="str">
        <f>IFERROR(VLOOKUP(Solicitud_Topic!A68,Datos_Iniciativa[#All],5,FALSE),"")</f>
        <v/>
      </c>
      <c r="D68" s="22" t="str">
        <f>IFERROR(VLOOKUP(Solicitud_Topic!A68,Datos_Iniciativa[#All],4,FALSE),"")</f>
        <v/>
      </c>
      <c r="E68" s="21"/>
      <c r="F68" s="21"/>
      <c r="G68" s="21"/>
      <c r="H68" s="22" t="str">
        <f>IFERROR(VLOOKUP(Solicitud_Topic!A68,Solicitud_ClienteKafka[#All],7,FALSE),"")</f>
        <v/>
      </c>
      <c r="I68" s="21"/>
      <c r="J68" s="18" t="str" cm="1">
        <f t="array" ref="J68">IFERROR(_xlfn.SWITCH(F68,"PRO",_xlfn.CONCAT(H68,"-",I68),"PRE",_xlfn.CONCAT(H68,"-",I68,"-pre"),"INT",_xlfn.CONCAT(H68,"-",I68,"-int")),"")</f>
        <v/>
      </c>
      <c r="K68" s="21"/>
      <c r="L68" s="21"/>
      <c r="M68" s="21"/>
      <c r="N68" s="21"/>
      <c r="O68" s="21"/>
      <c r="P68" s="21"/>
      <c r="Q68" s="21"/>
      <c r="R68" s="21"/>
      <c r="S68" s="21"/>
      <c r="T68" s="23"/>
      <c r="U68" s="24"/>
      <c r="V68" s="24"/>
      <c r="W68" s="24"/>
      <c r="X68" s="24"/>
      <c r="Y68" s="24"/>
      <c r="Z68" s="25"/>
      <c r="AA68" s="42"/>
    </row>
    <row r="69" spans="1:27" ht="18" customHeight="1" x14ac:dyDescent="0.25">
      <c r="A69" s="26"/>
      <c r="B69" s="21"/>
      <c r="C69" s="22" t="str">
        <f>IFERROR(VLOOKUP(Solicitud_Topic!A69,Datos_Iniciativa[#All],5,FALSE),"")</f>
        <v/>
      </c>
      <c r="D69" s="22" t="str">
        <f>IFERROR(VLOOKUP(Solicitud_Topic!A69,Datos_Iniciativa[#All],4,FALSE),"")</f>
        <v/>
      </c>
      <c r="E69" s="21"/>
      <c r="F69" s="21"/>
      <c r="G69" s="21"/>
      <c r="H69" s="22" t="str">
        <f>IFERROR(VLOOKUP(Solicitud_Topic!A69,Solicitud_ClienteKafka[#All],7,FALSE),"")</f>
        <v/>
      </c>
      <c r="I69" s="21"/>
      <c r="J69" s="18" t="str" cm="1">
        <f t="array" ref="J69">IFERROR(_xlfn.SWITCH(F69,"PRO",_xlfn.CONCAT(H69,"-",I69),"PRE",_xlfn.CONCAT(H69,"-",I69,"-pre"),"INT",_xlfn.CONCAT(H69,"-",I69,"-int")),"")</f>
        <v/>
      </c>
      <c r="K69" s="21"/>
      <c r="L69" s="21"/>
      <c r="M69" s="21"/>
      <c r="N69" s="21"/>
      <c r="O69" s="21"/>
      <c r="P69" s="21"/>
      <c r="Q69" s="21"/>
      <c r="R69" s="21"/>
      <c r="S69" s="21"/>
      <c r="T69" s="23"/>
      <c r="U69" s="24"/>
      <c r="V69" s="24"/>
      <c r="W69" s="24"/>
      <c r="X69" s="24"/>
      <c r="Y69" s="24"/>
      <c r="Z69" s="25"/>
      <c r="AA69" s="42"/>
    </row>
    <row r="70" spans="1:27" ht="18" customHeight="1" x14ac:dyDescent="0.25">
      <c r="A70" s="26"/>
      <c r="B70" s="21"/>
      <c r="C70" s="22" t="str">
        <f>IFERROR(VLOOKUP(Solicitud_Topic!A70,Datos_Iniciativa[#All],5,FALSE),"")</f>
        <v/>
      </c>
      <c r="D70" s="22" t="str">
        <f>IFERROR(VLOOKUP(Solicitud_Topic!A70,Datos_Iniciativa[#All],4,FALSE),"")</f>
        <v/>
      </c>
      <c r="E70" s="21"/>
      <c r="F70" s="21"/>
      <c r="G70" s="21"/>
      <c r="H70" s="22" t="str">
        <f>IFERROR(VLOOKUP(Solicitud_Topic!A70,Solicitud_ClienteKafka[#All],7,FALSE),"")</f>
        <v/>
      </c>
      <c r="I70" s="21"/>
      <c r="J70" s="18" t="str" cm="1">
        <f t="array" ref="J70">IFERROR(_xlfn.SWITCH(F70,"PRO",_xlfn.CONCAT(H70,"-",I70),"PRE",_xlfn.CONCAT(H70,"-",I70,"-pre"),"INT",_xlfn.CONCAT(H70,"-",I70,"-int")),"")</f>
        <v/>
      </c>
      <c r="K70" s="21"/>
      <c r="L70" s="21"/>
      <c r="M70" s="21"/>
      <c r="N70" s="21"/>
      <c r="O70" s="21"/>
      <c r="P70" s="21"/>
      <c r="Q70" s="21"/>
      <c r="R70" s="21"/>
      <c r="S70" s="21"/>
      <c r="T70" s="23"/>
      <c r="U70" s="24"/>
      <c r="V70" s="24"/>
      <c r="W70" s="24"/>
      <c r="X70" s="24"/>
      <c r="Y70" s="24"/>
      <c r="Z70" s="25"/>
      <c r="AA70" s="42"/>
    </row>
    <row r="71" spans="1:27" ht="18" customHeight="1" x14ac:dyDescent="0.25">
      <c r="A71" s="26"/>
      <c r="B71" s="21"/>
      <c r="C71" s="22" t="str">
        <f>IFERROR(VLOOKUP(Solicitud_Topic!A71,Datos_Iniciativa[#All],5,FALSE),"")</f>
        <v/>
      </c>
      <c r="D71" s="22" t="str">
        <f>IFERROR(VLOOKUP(Solicitud_Topic!A71,Datos_Iniciativa[#All],4,FALSE),"")</f>
        <v/>
      </c>
      <c r="E71" s="21"/>
      <c r="F71" s="21"/>
      <c r="G71" s="21"/>
      <c r="H71" s="22" t="str">
        <f>IFERROR(VLOOKUP(Solicitud_Topic!A71,Solicitud_ClienteKafka[#All],7,FALSE),"")</f>
        <v/>
      </c>
      <c r="I71" s="21"/>
      <c r="J71" s="18" t="str" cm="1">
        <f t="array" ref="J71">IFERROR(_xlfn.SWITCH(F71,"PRO",_xlfn.CONCAT(H71,"-",I71),"PRE",_xlfn.CONCAT(H71,"-",I71,"-pre"),"INT",_xlfn.CONCAT(H71,"-",I71,"-int")),"")</f>
        <v/>
      </c>
      <c r="K71" s="21"/>
      <c r="L71" s="21"/>
      <c r="M71" s="21"/>
      <c r="N71" s="21"/>
      <c r="O71" s="21"/>
      <c r="P71" s="21"/>
      <c r="Q71" s="21"/>
      <c r="R71" s="21"/>
      <c r="S71" s="21"/>
      <c r="T71" s="23"/>
      <c r="U71" s="24"/>
      <c r="V71" s="24"/>
      <c r="W71" s="24"/>
      <c r="X71" s="24"/>
      <c r="Y71" s="24"/>
      <c r="Z71" s="25"/>
      <c r="AA71" s="42"/>
    </row>
    <row r="72" spans="1:27" ht="18" customHeight="1" x14ac:dyDescent="0.25">
      <c r="A72" s="26"/>
      <c r="B72" s="21"/>
      <c r="C72" s="22" t="str">
        <f>IFERROR(VLOOKUP(Solicitud_Topic!A72,Datos_Iniciativa[#All],5,FALSE),"")</f>
        <v/>
      </c>
      <c r="D72" s="22" t="str">
        <f>IFERROR(VLOOKUP(Solicitud_Topic!A72,Datos_Iniciativa[#All],4,FALSE),"")</f>
        <v/>
      </c>
      <c r="E72" s="21"/>
      <c r="F72" s="21"/>
      <c r="G72" s="21"/>
      <c r="H72" s="22" t="str">
        <f>IFERROR(VLOOKUP(Solicitud_Topic!A72,Solicitud_ClienteKafka[#All],7,FALSE),"")</f>
        <v/>
      </c>
      <c r="I72" s="21"/>
      <c r="J72" s="18" t="str" cm="1">
        <f t="array" ref="J72">IFERROR(_xlfn.SWITCH(F72,"PRO",_xlfn.CONCAT(H72,"-",I72),"PRE",_xlfn.CONCAT(H72,"-",I72,"-pre"),"INT",_xlfn.CONCAT(H72,"-",I72,"-int")),"")</f>
        <v/>
      </c>
      <c r="K72" s="21"/>
      <c r="L72" s="21"/>
      <c r="M72" s="21"/>
      <c r="N72" s="21"/>
      <c r="O72" s="21"/>
      <c r="P72" s="21"/>
      <c r="Q72" s="21"/>
      <c r="R72" s="21"/>
      <c r="S72" s="21"/>
      <c r="T72" s="23"/>
      <c r="U72" s="24"/>
      <c r="V72" s="24"/>
      <c r="W72" s="24"/>
      <c r="X72" s="24"/>
      <c r="Y72" s="24"/>
      <c r="Z72" s="25"/>
      <c r="AA72" s="42"/>
    </row>
    <row r="73" spans="1:27" ht="18" customHeight="1" x14ac:dyDescent="0.25">
      <c r="A73" s="26"/>
      <c r="B73" s="21"/>
      <c r="C73" s="22" t="str">
        <f>IFERROR(VLOOKUP(Solicitud_Topic!A73,Datos_Iniciativa[#All],5,FALSE),"")</f>
        <v/>
      </c>
      <c r="D73" s="22" t="str">
        <f>IFERROR(VLOOKUP(Solicitud_Topic!A73,Datos_Iniciativa[#All],4,FALSE),"")</f>
        <v/>
      </c>
      <c r="E73" s="21"/>
      <c r="F73" s="21"/>
      <c r="G73" s="21"/>
      <c r="H73" s="22" t="str">
        <f>IFERROR(VLOOKUP(Solicitud_Topic!A73,Solicitud_ClienteKafka[#All],7,FALSE),"")</f>
        <v/>
      </c>
      <c r="I73" s="21"/>
      <c r="J73" s="18" t="str" cm="1">
        <f t="array" ref="J73">IFERROR(_xlfn.SWITCH(F73,"PRO",_xlfn.CONCAT(H73,"-",I73),"PRE",_xlfn.CONCAT(H73,"-",I73,"-pre"),"INT",_xlfn.CONCAT(H73,"-",I73,"-int")),"")</f>
        <v/>
      </c>
      <c r="K73" s="21"/>
      <c r="L73" s="21"/>
      <c r="M73" s="21"/>
      <c r="N73" s="21"/>
      <c r="O73" s="21"/>
      <c r="P73" s="21"/>
      <c r="Q73" s="21"/>
      <c r="R73" s="21"/>
      <c r="S73" s="21"/>
      <c r="T73" s="23"/>
      <c r="U73" s="24"/>
      <c r="V73" s="24"/>
      <c r="W73" s="24"/>
      <c r="X73" s="24"/>
      <c r="Y73" s="24"/>
      <c r="Z73" s="25"/>
      <c r="AA73" s="42"/>
    </row>
    <row r="74" spans="1:27" ht="18" customHeight="1" x14ac:dyDescent="0.25">
      <c r="A74" s="26"/>
      <c r="B74" s="21"/>
      <c r="C74" s="22" t="str">
        <f>IFERROR(VLOOKUP(Solicitud_Topic!A74,Datos_Iniciativa[#All],5,FALSE),"")</f>
        <v/>
      </c>
      <c r="D74" s="22" t="str">
        <f>IFERROR(VLOOKUP(Solicitud_Topic!A74,Datos_Iniciativa[#All],4,FALSE),"")</f>
        <v/>
      </c>
      <c r="E74" s="21"/>
      <c r="F74" s="21"/>
      <c r="G74" s="21"/>
      <c r="H74" s="22" t="str">
        <f>IFERROR(VLOOKUP(Solicitud_Topic!A74,Solicitud_ClienteKafka[#All],7,FALSE),"")</f>
        <v/>
      </c>
      <c r="I74" s="21"/>
      <c r="J74" s="18" t="str" cm="1">
        <f t="array" ref="J74">IFERROR(_xlfn.SWITCH(F74,"PRO",_xlfn.CONCAT(H74,"-",I74),"PRE",_xlfn.CONCAT(H74,"-",I74,"-pre"),"INT",_xlfn.CONCAT(H74,"-",I74,"-int")),"")</f>
        <v/>
      </c>
      <c r="K74" s="21"/>
      <c r="L74" s="21"/>
      <c r="M74" s="21"/>
      <c r="N74" s="21"/>
      <c r="O74" s="21"/>
      <c r="P74" s="21"/>
      <c r="Q74" s="21"/>
      <c r="R74" s="21"/>
      <c r="S74" s="21"/>
      <c r="T74" s="23"/>
      <c r="U74" s="24"/>
      <c r="V74" s="24"/>
      <c r="W74" s="24"/>
      <c r="X74" s="24"/>
      <c r="Y74" s="24"/>
      <c r="Z74" s="25"/>
      <c r="AA74" s="42"/>
    </row>
    <row r="75" spans="1:27" ht="18" customHeight="1" x14ac:dyDescent="0.25">
      <c r="A75" s="26"/>
      <c r="B75" s="21"/>
      <c r="C75" s="22" t="str">
        <f>IFERROR(VLOOKUP(Solicitud_Topic!A75,Datos_Iniciativa[#All],5,FALSE),"")</f>
        <v/>
      </c>
      <c r="D75" s="22" t="str">
        <f>IFERROR(VLOOKUP(Solicitud_Topic!A75,Datos_Iniciativa[#All],4,FALSE),"")</f>
        <v/>
      </c>
      <c r="E75" s="21"/>
      <c r="F75" s="21"/>
      <c r="G75" s="21"/>
      <c r="H75" s="22" t="str">
        <f>IFERROR(VLOOKUP(Solicitud_Topic!A75,Solicitud_ClienteKafka[#All],7,FALSE),"")</f>
        <v/>
      </c>
      <c r="I75" s="21"/>
      <c r="J75" s="18" t="str" cm="1">
        <f t="array" ref="J75">IFERROR(_xlfn.SWITCH(F75,"PRO",_xlfn.CONCAT(H75,"-",I75),"PRE",_xlfn.CONCAT(H75,"-",I75,"-pre"),"INT",_xlfn.CONCAT(H75,"-",I75,"-int")),"")</f>
        <v/>
      </c>
      <c r="K75" s="21"/>
      <c r="L75" s="21"/>
      <c r="M75" s="21"/>
      <c r="N75" s="21"/>
      <c r="O75" s="21"/>
      <c r="P75" s="21"/>
      <c r="Q75" s="21"/>
      <c r="R75" s="21"/>
      <c r="S75" s="21"/>
      <c r="T75" s="23"/>
      <c r="U75" s="24"/>
      <c r="V75" s="24"/>
      <c r="W75" s="24"/>
      <c r="X75" s="24"/>
      <c r="Y75" s="24"/>
      <c r="Z75" s="25"/>
      <c r="AA75" s="42"/>
    </row>
    <row r="76" spans="1:27" ht="18" customHeight="1" x14ac:dyDescent="0.25">
      <c r="A76" s="26"/>
      <c r="B76" s="21"/>
      <c r="C76" s="22" t="str">
        <f>IFERROR(VLOOKUP(Solicitud_Topic!A76,Datos_Iniciativa[#All],5,FALSE),"")</f>
        <v/>
      </c>
      <c r="D76" s="22" t="str">
        <f>IFERROR(VLOOKUP(Solicitud_Topic!A76,Datos_Iniciativa[#All],4,FALSE),"")</f>
        <v/>
      </c>
      <c r="E76" s="21"/>
      <c r="F76" s="21"/>
      <c r="G76" s="21"/>
      <c r="H76" s="22" t="str">
        <f>IFERROR(VLOOKUP(Solicitud_Topic!A76,Solicitud_ClienteKafka[#All],7,FALSE),"")</f>
        <v/>
      </c>
      <c r="I76" s="21"/>
      <c r="J76" s="18" t="str" cm="1">
        <f t="array" ref="J76">IFERROR(_xlfn.SWITCH(F76,"PRO",_xlfn.CONCAT(H76,"-",I76),"PRE",_xlfn.CONCAT(H76,"-",I76,"-pre"),"INT",_xlfn.CONCAT(H76,"-",I76,"-int")),"")</f>
        <v/>
      </c>
      <c r="K76" s="21"/>
      <c r="L76" s="21"/>
      <c r="M76" s="21"/>
      <c r="N76" s="21"/>
      <c r="O76" s="21"/>
      <c r="P76" s="21"/>
      <c r="Q76" s="21"/>
      <c r="R76" s="21"/>
      <c r="S76" s="21"/>
      <c r="T76" s="23"/>
      <c r="U76" s="24"/>
      <c r="V76" s="24"/>
      <c r="W76" s="24"/>
      <c r="X76" s="24"/>
      <c r="Y76" s="24"/>
      <c r="Z76" s="25"/>
      <c r="AA76" s="42"/>
    </row>
    <row r="77" spans="1:27" ht="18" customHeight="1" x14ac:dyDescent="0.25">
      <c r="A77" s="26"/>
      <c r="B77" s="21"/>
      <c r="C77" s="22" t="str">
        <f>IFERROR(VLOOKUP(Solicitud_Topic!A77,Datos_Iniciativa[#All],5,FALSE),"")</f>
        <v/>
      </c>
      <c r="D77" s="22" t="str">
        <f>IFERROR(VLOOKUP(Solicitud_Topic!A77,Datos_Iniciativa[#All],4,FALSE),"")</f>
        <v/>
      </c>
      <c r="E77" s="21"/>
      <c r="F77" s="21"/>
      <c r="G77" s="21"/>
      <c r="H77" s="22" t="str">
        <f>IFERROR(VLOOKUP(Solicitud_Topic!A77,Solicitud_ClienteKafka[#All],7,FALSE),"")</f>
        <v/>
      </c>
      <c r="I77" s="21"/>
      <c r="J77" s="18" t="str" cm="1">
        <f t="array" ref="J77">IFERROR(_xlfn.SWITCH(F77,"PRO",_xlfn.CONCAT(H77,"-",I77),"PRE",_xlfn.CONCAT(H77,"-",I77,"-pre"),"INT",_xlfn.CONCAT(H77,"-",I77,"-int")),"")</f>
        <v/>
      </c>
      <c r="K77" s="21"/>
      <c r="L77" s="21"/>
      <c r="M77" s="21"/>
      <c r="N77" s="21"/>
      <c r="O77" s="21"/>
      <c r="P77" s="21"/>
      <c r="Q77" s="21"/>
      <c r="R77" s="21"/>
      <c r="S77" s="21"/>
      <c r="T77" s="23"/>
      <c r="U77" s="24"/>
      <c r="V77" s="24"/>
      <c r="W77" s="24"/>
      <c r="X77" s="24"/>
      <c r="Y77" s="24"/>
      <c r="Z77" s="25"/>
      <c r="AA77" s="42"/>
    </row>
    <row r="78" spans="1:27" ht="18" customHeight="1" x14ac:dyDescent="0.25">
      <c r="A78" s="26"/>
      <c r="B78" s="21"/>
      <c r="C78" s="22" t="str">
        <f>IFERROR(VLOOKUP(Solicitud_Topic!A78,Datos_Iniciativa[#All],5,FALSE),"")</f>
        <v/>
      </c>
      <c r="D78" s="22" t="str">
        <f>IFERROR(VLOOKUP(Solicitud_Topic!A78,Datos_Iniciativa[#All],4,FALSE),"")</f>
        <v/>
      </c>
      <c r="E78" s="21"/>
      <c r="F78" s="21"/>
      <c r="G78" s="21"/>
      <c r="H78" s="22" t="str">
        <f>IFERROR(VLOOKUP(Solicitud_Topic!A78,Solicitud_ClienteKafka[#All],7,FALSE),"")</f>
        <v/>
      </c>
      <c r="I78" s="21"/>
      <c r="J78" s="18" t="str" cm="1">
        <f t="array" ref="J78">IFERROR(_xlfn.SWITCH(F78,"PRO",_xlfn.CONCAT(H78,"-",I78),"PRE",_xlfn.CONCAT(H78,"-",I78,"-pre"),"INT",_xlfn.CONCAT(H78,"-",I78,"-int")),"")</f>
        <v/>
      </c>
      <c r="K78" s="21"/>
      <c r="L78" s="21"/>
      <c r="M78" s="21"/>
      <c r="N78" s="21"/>
      <c r="O78" s="21"/>
      <c r="P78" s="21"/>
      <c r="Q78" s="21"/>
      <c r="R78" s="21"/>
      <c r="S78" s="21"/>
      <c r="T78" s="23"/>
      <c r="U78" s="24"/>
      <c r="V78" s="24"/>
      <c r="W78" s="24"/>
      <c r="X78" s="24"/>
      <c r="Y78" s="24"/>
      <c r="Z78" s="25"/>
      <c r="AA78" s="42"/>
    </row>
    <row r="79" spans="1:27" ht="18" customHeight="1" x14ac:dyDescent="0.25">
      <c r="A79" s="26"/>
      <c r="B79" s="21"/>
      <c r="C79" s="22" t="str">
        <f>IFERROR(VLOOKUP(Solicitud_Topic!A79,Datos_Iniciativa[#All],5,FALSE),"")</f>
        <v/>
      </c>
      <c r="D79" s="22" t="str">
        <f>IFERROR(VLOOKUP(Solicitud_Topic!A79,Datos_Iniciativa[#All],4,FALSE),"")</f>
        <v/>
      </c>
      <c r="E79" s="21"/>
      <c r="F79" s="21"/>
      <c r="G79" s="21"/>
      <c r="H79" s="22" t="str">
        <f>IFERROR(VLOOKUP(Solicitud_Topic!A79,Solicitud_ClienteKafka[#All],7,FALSE),"")</f>
        <v/>
      </c>
      <c r="I79" s="21"/>
      <c r="J79" s="18" t="str" cm="1">
        <f t="array" ref="J79">IFERROR(_xlfn.SWITCH(F79,"PRO",_xlfn.CONCAT(H79,"-",I79),"PRE",_xlfn.CONCAT(H79,"-",I79,"-pre"),"INT",_xlfn.CONCAT(H79,"-",I79,"-int")),"")</f>
        <v/>
      </c>
      <c r="K79" s="21"/>
      <c r="L79" s="21"/>
      <c r="M79" s="21"/>
      <c r="N79" s="21"/>
      <c r="O79" s="21"/>
      <c r="P79" s="21"/>
      <c r="Q79" s="21"/>
      <c r="R79" s="21"/>
      <c r="S79" s="21"/>
      <c r="T79" s="23"/>
      <c r="U79" s="24"/>
      <c r="V79" s="24"/>
      <c r="W79" s="24"/>
      <c r="X79" s="24"/>
      <c r="Y79" s="24"/>
      <c r="Z79" s="25"/>
      <c r="AA79" s="42"/>
    </row>
    <row r="80" spans="1:27" ht="18" customHeight="1" x14ac:dyDescent="0.25">
      <c r="A80" s="26"/>
      <c r="B80" s="21"/>
      <c r="C80" s="22" t="str">
        <f>IFERROR(VLOOKUP(Solicitud_Topic!A80,Datos_Iniciativa[#All],5,FALSE),"")</f>
        <v/>
      </c>
      <c r="D80" s="22" t="str">
        <f>IFERROR(VLOOKUP(Solicitud_Topic!A80,Datos_Iniciativa[#All],4,FALSE),"")</f>
        <v/>
      </c>
      <c r="E80" s="21"/>
      <c r="F80" s="21"/>
      <c r="G80" s="21"/>
      <c r="H80" s="22" t="str">
        <f>IFERROR(VLOOKUP(Solicitud_Topic!A80,Solicitud_ClienteKafka[#All],7,FALSE),"")</f>
        <v/>
      </c>
      <c r="I80" s="21"/>
      <c r="J80" s="18" t="str" cm="1">
        <f t="array" ref="J80">IFERROR(_xlfn.SWITCH(F80,"PRO",_xlfn.CONCAT(H80,"-",I80),"PRE",_xlfn.CONCAT(H80,"-",I80,"-pre"),"INT",_xlfn.CONCAT(H80,"-",I80,"-int")),"")</f>
        <v/>
      </c>
      <c r="K80" s="21"/>
      <c r="L80" s="21"/>
      <c r="M80" s="21"/>
      <c r="N80" s="21"/>
      <c r="O80" s="21"/>
      <c r="P80" s="21"/>
      <c r="Q80" s="21"/>
      <c r="R80" s="21"/>
      <c r="S80" s="21"/>
      <c r="T80" s="23"/>
      <c r="U80" s="24"/>
      <c r="V80" s="24"/>
      <c r="W80" s="24"/>
      <c r="X80" s="24"/>
      <c r="Y80" s="24"/>
      <c r="Z80" s="25"/>
      <c r="AA80" s="42"/>
    </row>
    <row r="81" spans="1:27" ht="18" customHeight="1" x14ac:dyDescent="0.25">
      <c r="A81" s="26"/>
      <c r="B81" s="21"/>
      <c r="C81" s="22" t="str">
        <f>IFERROR(VLOOKUP(Solicitud_Topic!A81,Datos_Iniciativa[#All],5,FALSE),"")</f>
        <v/>
      </c>
      <c r="D81" s="22" t="str">
        <f>IFERROR(VLOOKUP(Solicitud_Topic!A81,Datos_Iniciativa[#All],4,FALSE),"")</f>
        <v/>
      </c>
      <c r="E81" s="21"/>
      <c r="F81" s="21"/>
      <c r="G81" s="21"/>
      <c r="H81" s="22" t="str">
        <f>IFERROR(VLOOKUP(Solicitud_Topic!A81,Solicitud_ClienteKafka[#All],7,FALSE),"")</f>
        <v/>
      </c>
      <c r="I81" s="21"/>
      <c r="J81" s="18" t="str" cm="1">
        <f t="array" ref="J81">IFERROR(_xlfn.SWITCH(F81,"PRO",_xlfn.CONCAT(H81,"-",I81),"PRE",_xlfn.CONCAT(H81,"-",I81,"-pre"),"INT",_xlfn.CONCAT(H81,"-",I81,"-int")),"")</f>
        <v/>
      </c>
      <c r="K81" s="21"/>
      <c r="L81" s="21"/>
      <c r="M81" s="21"/>
      <c r="N81" s="21"/>
      <c r="O81" s="21"/>
      <c r="P81" s="21"/>
      <c r="Q81" s="21"/>
      <c r="R81" s="21"/>
      <c r="S81" s="21"/>
      <c r="T81" s="23"/>
      <c r="U81" s="24"/>
      <c r="V81" s="24"/>
      <c r="W81" s="24"/>
      <c r="X81" s="24"/>
      <c r="Y81" s="24"/>
      <c r="Z81" s="25"/>
      <c r="AA81" s="42"/>
    </row>
    <row r="82" spans="1:27" ht="18" customHeight="1" x14ac:dyDescent="0.25">
      <c r="A82" s="26"/>
      <c r="B82" s="21"/>
      <c r="C82" s="22" t="str">
        <f>IFERROR(VLOOKUP(Solicitud_Topic!A82,Datos_Iniciativa[#All],5,FALSE),"")</f>
        <v/>
      </c>
      <c r="D82" s="22" t="str">
        <f>IFERROR(VLOOKUP(Solicitud_Topic!A82,Datos_Iniciativa[#All],4,FALSE),"")</f>
        <v/>
      </c>
      <c r="E82" s="21"/>
      <c r="F82" s="21"/>
      <c r="G82" s="21"/>
      <c r="H82" s="22" t="str">
        <f>IFERROR(VLOOKUP(Solicitud_Topic!A82,Solicitud_ClienteKafka[#All],7,FALSE),"")</f>
        <v/>
      </c>
      <c r="I82" s="21"/>
      <c r="J82" s="18" t="str" cm="1">
        <f t="array" ref="J82">IFERROR(_xlfn.SWITCH(F82,"PRO",_xlfn.CONCAT(H82,"-",I82),"PRE",_xlfn.CONCAT(H82,"-",I82,"-pre"),"INT",_xlfn.CONCAT(H82,"-",I82,"-int")),"")</f>
        <v/>
      </c>
      <c r="K82" s="21"/>
      <c r="L82" s="21"/>
      <c r="M82" s="21"/>
      <c r="N82" s="21"/>
      <c r="O82" s="21"/>
      <c r="P82" s="21"/>
      <c r="Q82" s="21"/>
      <c r="R82" s="21"/>
      <c r="S82" s="21"/>
      <c r="T82" s="23"/>
      <c r="U82" s="24"/>
      <c r="V82" s="24"/>
      <c r="W82" s="24"/>
      <c r="X82" s="24"/>
      <c r="Y82" s="24"/>
      <c r="Z82" s="25"/>
      <c r="AA82" s="42"/>
    </row>
    <row r="83" spans="1:27" ht="18" customHeight="1" x14ac:dyDescent="0.25">
      <c r="A83" s="26"/>
      <c r="B83" s="21"/>
      <c r="C83" s="22" t="str">
        <f>IFERROR(VLOOKUP(Solicitud_Topic!A83,Datos_Iniciativa[#All],5,FALSE),"")</f>
        <v/>
      </c>
      <c r="D83" s="22" t="str">
        <f>IFERROR(VLOOKUP(Solicitud_Topic!A83,Datos_Iniciativa[#All],4,FALSE),"")</f>
        <v/>
      </c>
      <c r="E83" s="21"/>
      <c r="F83" s="21"/>
      <c r="G83" s="21"/>
      <c r="H83" s="22" t="str">
        <f>IFERROR(VLOOKUP(Solicitud_Topic!A83,Solicitud_ClienteKafka[#All],7,FALSE),"")</f>
        <v/>
      </c>
      <c r="I83" s="21"/>
      <c r="J83" s="18" t="str" cm="1">
        <f t="array" ref="J83">IFERROR(_xlfn.SWITCH(F83,"PRO",_xlfn.CONCAT(H83,"-",I83),"PRE",_xlfn.CONCAT(H83,"-",I83,"-pre"),"INT",_xlfn.CONCAT(H83,"-",I83,"-int")),"")</f>
        <v/>
      </c>
      <c r="K83" s="21"/>
      <c r="L83" s="21"/>
      <c r="M83" s="21"/>
      <c r="N83" s="21"/>
      <c r="O83" s="21"/>
      <c r="P83" s="21"/>
      <c r="Q83" s="21"/>
      <c r="R83" s="21"/>
      <c r="S83" s="21"/>
      <c r="T83" s="23"/>
      <c r="U83" s="24"/>
      <c r="V83" s="24"/>
      <c r="W83" s="24"/>
      <c r="X83" s="24"/>
      <c r="Y83" s="24"/>
      <c r="Z83" s="25"/>
      <c r="AA83" s="42"/>
    </row>
    <row r="84" spans="1:27" ht="18" customHeight="1" x14ac:dyDescent="0.25">
      <c r="A84" s="26"/>
      <c r="B84" s="57"/>
      <c r="C84" s="22" t="str">
        <f>IFERROR(VLOOKUP(Solicitud_Topic!A84,Datos_Iniciativa[#All],5,FALSE),"")</f>
        <v/>
      </c>
      <c r="D84" s="22" t="str">
        <f>IFERROR(VLOOKUP(Solicitud_Topic!A84,Datos_Iniciativa[#All],4,FALSE),"")</f>
        <v/>
      </c>
      <c r="E84" s="57"/>
      <c r="F84" s="57"/>
      <c r="G84" s="57"/>
      <c r="H84" s="22" t="str">
        <f>IFERROR(VLOOKUP(Solicitud_Topic!A84,Solicitud_ClienteKafka[#All],7,FALSE),"")</f>
        <v/>
      </c>
      <c r="I84" s="57"/>
      <c r="J84" s="18" t="str" cm="1">
        <f t="array" ref="J84">IFERROR(_xlfn.SWITCH(F84,"PRO",_xlfn.CONCAT(H84,"-",I84),"PRE",_xlfn.CONCAT(H84,"-",I84,"-pre"),"INT",_xlfn.CONCAT(H84,"-",I84,"-int")),"")</f>
        <v/>
      </c>
      <c r="K84" s="57"/>
      <c r="L84" s="57"/>
      <c r="M84" s="57"/>
      <c r="N84" s="57"/>
      <c r="O84" s="57"/>
      <c r="P84" s="57"/>
      <c r="Q84" s="57"/>
      <c r="R84" s="57"/>
      <c r="S84" s="57"/>
      <c r="T84" s="58"/>
      <c r="U84" s="54"/>
      <c r="V84" s="54"/>
      <c r="W84" s="54"/>
      <c r="X84" s="54"/>
      <c r="Y84" s="54"/>
      <c r="Z84" s="55"/>
      <c r="AA84" s="56"/>
    </row>
  </sheetData>
  <mergeCells count="6">
    <mergeCell ref="A1:AB1"/>
    <mergeCell ref="A2:AB2"/>
    <mergeCell ref="Z3:AA3"/>
    <mergeCell ref="U3:Y3"/>
    <mergeCell ref="E3:T3"/>
    <mergeCell ref="A3:D3"/>
  </mergeCells>
  <dataValidations count="6">
    <dataValidation type="list" allowBlank="1" showErrorMessage="1" sqref="E5:E24 E27:E84" xr:uid="{00000000-0002-0000-0300-000000000000}">
      <formula1>"ALTA,MODIFICACION,BAJA"</formula1>
    </dataValidation>
    <dataValidation type="list" allowBlank="1" showErrorMessage="1" sqref="F5:F24 F27:F84" xr:uid="{00000000-0002-0000-0300-000001000000}">
      <formula1>"INT,PRE,PRO"</formula1>
    </dataValidation>
    <dataValidation type="list" allowBlank="1" showErrorMessage="1" sqref="L5:L24 L27:L84" xr:uid="{00000000-0002-0000-0300-000003000000}">
      <formula1>"Alta,Media,Baja"</formula1>
    </dataValidation>
    <dataValidation type="list" allowBlank="1" showErrorMessage="1" sqref="N5:N24 N27:N84" xr:uid="{00000000-0002-0000-0300-000004000000}">
      <formula1>"SI,NO"</formula1>
    </dataValidation>
    <dataValidation type="list" allowBlank="1" showInputMessage="1" showErrorMessage="1" sqref="S5:S84" xr:uid="{6134B382-24CE-4578-A46B-7B9E00F9874E}">
      <formula1>"SI,NO"</formula1>
    </dataValidation>
    <dataValidation type="list" allowBlank="1" showErrorMessage="1" sqref="G5:G84" xr:uid="{D426C136-11F3-48D9-83ED-FFAF65052155}">
      <formula1>"Onpremise,Azure,AWS"</formula1>
    </dataValidation>
  </dataValidations>
  <pageMargins left="0.75" right="0.75" top="1" bottom="1" header="0.5" footer="0.5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86E8794-C8C7-47E2-AA9A-A8D065A2DB57}">
          <x14:formula1>
            <xm:f>Datos_Iniciativa!$A$14:$A$33</xm:f>
          </x14:formula1>
          <xm:sqref>A5:A84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U8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J5" sqref="J5"/>
    </sheetView>
  </sheetViews>
  <sheetFormatPr defaultRowHeight="15" x14ac:dyDescent="0.25"/>
  <cols>
    <col min="1" max="1" width="35.7109375" customWidth="1"/>
    <col min="2" max="2" width="22" customWidth="1"/>
    <col min="3" max="3" width="14" customWidth="1"/>
    <col min="4" max="4" width="16" customWidth="1"/>
    <col min="5" max="5" width="20" customWidth="1"/>
    <col min="6" max="6" width="10" customWidth="1"/>
    <col min="7" max="7" width="14" customWidth="1"/>
    <col min="8" max="8" width="12" customWidth="1"/>
    <col min="9" max="9" width="24" customWidth="1"/>
    <col min="10" max="10" width="32" customWidth="1"/>
    <col min="11" max="11" width="16" customWidth="1"/>
    <col min="12" max="12" width="20" customWidth="1"/>
    <col min="13" max="13" width="34" customWidth="1"/>
    <col min="14" max="14" width="24" bestFit="1" customWidth="1"/>
    <col min="15" max="15" width="24" customWidth="1"/>
    <col min="16" max="16" width="20" customWidth="1"/>
    <col min="17" max="17" width="18" customWidth="1"/>
    <col min="18" max="18" width="16" customWidth="1"/>
    <col min="19" max="19" width="22" customWidth="1"/>
    <col min="20" max="20" width="14" customWidth="1"/>
    <col min="21" max="21" width="18" customWidth="1"/>
  </cols>
  <sheetData>
    <row r="1" spans="1:21" ht="21.95" customHeight="1" x14ac:dyDescent="0.25">
      <c r="A1" s="81" t="s">
        <v>109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</row>
    <row r="2" spans="1:21" ht="21.95" customHeight="1" x14ac:dyDescent="0.25">
      <c r="A2" s="91" t="s">
        <v>62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</row>
    <row r="3" spans="1:21" ht="18" customHeight="1" x14ac:dyDescent="0.25">
      <c r="A3" s="87" t="s">
        <v>89</v>
      </c>
      <c r="B3" s="88"/>
      <c r="C3" s="88"/>
      <c r="D3" s="88"/>
      <c r="E3" s="85" t="s">
        <v>110</v>
      </c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9" t="s">
        <v>90</v>
      </c>
      <c r="R3" s="90"/>
      <c r="S3" s="90"/>
      <c r="T3" s="83" t="s">
        <v>91</v>
      </c>
      <c r="U3" s="84"/>
    </row>
    <row r="4" spans="1:21" ht="48" x14ac:dyDescent="0.25">
      <c r="A4" s="13" t="s">
        <v>126</v>
      </c>
      <c r="B4" s="13" t="s">
        <v>46</v>
      </c>
      <c r="C4" s="12" t="s">
        <v>66</v>
      </c>
      <c r="D4" s="13" t="s">
        <v>47</v>
      </c>
      <c r="E4" s="12" t="s">
        <v>67</v>
      </c>
      <c r="F4" s="13" t="s">
        <v>92</v>
      </c>
      <c r="G4" s="13" t="s">
        <v>93</v>
      </c>
      <c r="H4" s="13" t="s">
        <v>71</v>
      </c>
      <c r="I4" s="12" t="s">
        <v>128</v>
      </c>
      <c r="J4" s="14" t="s">
        <v>111</v>
      </c>
      <c r="K4" s="12" t="s">
        <v>129</v>
      </c>
      <c r="L4" s="12" t="s">
        <v>112</v>
      </c>
      <c r="M4" s="12" t="s">
        <v>113</v>
      </c>
      <c r="N4" s="14" t="s">
        <v>131</v>
      </c>
      <c r="O4" s="14" t="s">
        <v>132</v>
      </c>
      <c r="P4" s="14" t="s">
        <v>114</v>
      </c>
      <c r="Q4" s="15" t="s">
        <v>115</v>
      </c>
      <c r="R4" s="15" t="s">
        <v>73</v>
      </c>
      <c r="S4" s="15" t="s">
        <v>74</v>
      </c>
      <c r="T4" s="16" t="s">
        <v>76</v>
      </c>
      <c r="U4" s="16" t="s">
        <v>77</v>
      </c>
    </row>
    <row r="5" spans="1:21" ht="42" customHeight="1" x14ac:dyDescent="0.25">
      <c r="A5" s="17" t="s">
        <v>127</v>
      </c>
      <c r="B5" s="17" t="str">
        <f>IFERROR(VLOOKUP(A5,Soporte_Schema!A:B,2,FALSE),"")</f>
        <v>Archivo Documental</v>
      </c>
      <c r="C5" s="27" t="s">
        <v>78</v>
      </c>
      <c r="D5" s="18" t="str">
        <f>IFERROR(VLOOKUP(A5,Soporte_Schema!A:C,3,FALSE),"")</f>
        <v>Miguel Sanz</v>
      </c>
      <c r="E5" s="27" t="s">
        <v>133</v>
      </c>
      <c r="F5" s="18" t="str">
        <f>IFERROR(VLOOKUP(A5,Soporte_Schema!A:D,4,FALSE),"")</f>
        <v>PRO</v>
      </c>
      <c r="G5" s="18" t="str">
        <f>IFERROR(VLOOKUP(A5,Soporte_Schema!A:E,5,FALSE),"")</f>
        <v>Onpremise</v>
      </c>
      <c r="H5" s="18" t="str">
        <f>IFERROR(VLOOKUP(A5,Soporte_Schema!A:F,6,FALSE),"")</f>
        <v>Alta</v>
      </c>
      <c r="I5" s="27" t="s">
        <v>130</v>
      </c>
      <c r="J5" s="18" t="str" cm="1">
        <f t="array" ref="J5">IFERROR(_xlfn.SWITCH(I5,"KEY",_xlfn.CONCAT(A5,"-key"),"VALUE",_xlfn.CONCAT(A5,"-value")),"")</f>
        <v>a3101-archdoc-transaccion-iniciada-value</v>
      </c>
      <c r="K5" s="27" t="s">
        <v>116</v>
      </c>
      <c r="L5" s="27" t="s">
        <v>117</v>
      </c>
      <c r="M5" s="27" t="s">
        <v>118</v>
      </c>
      <c r="N5" s="18" t="str" cm="1">
        <f t="array" ref="N5">IFERROR(_xlfn.SWITCH(L5,"BACKWARD", "Si se eiminan campos --&gt; SI","FORWARD", "NO","FULL", "NO","NONE", "SI","BACKWARD_TRANSITIVE", "Si se eiminan campos --&gt; SI","FORWARD_TRANSITIVE", "NO","FULL_TRANSITIVE", "NO"),"")</f>
        <v>Si se eiminan campos --&gt; SI</v>
      </c>
      <c r="O5" s="18" t="str" cm="1">
        <f t="array" ref="O5">IFERROR(_xlfn.SWITCH(L5,"BACKWARD", "NO","FORWARD", "SI","FULL", "NO","NONE", "SI","BACKWARD_TRANSITIVE", "NO","FORWARD_TRANSITIVE", "SI","FULL_TRANSITIVE", "NO"),"")</f>
        <v>NO</v>
      </c>
      <c r="P5" s="18" t="str">
        <f>IF(L5&lt;&gt;"",IF(AND(N5="NO", O5="NO"),"NO","SI"),"")</f>
        <v>SI</v>
      </c>
      <c r="Q5" s="19" t="s">
        <v>117</v>
      </c>
      <c r="R5" s="19" t="s">
        <v>83</v>
      </c>
      <c r="S5" s="19"/>
      <c r="T5" s="20" t="s">
        <v>84</v>
      </c>
      <c r="U5" s="20" t="s">
        <v>86</v>
      </c>
    </row>
    <row r="6" spans="1:21" ht="18" customHeight="1" x14ac:dyDescent="0.25">
      <c r="A6" s="17"/>
      <c r="B6" s="17" t="str">
        <f>IFERROR(VLOOKUP(A6,Soporte_Schema!A:B,2,FALSE),"")</f>
        <v/>
      </c>
      <c r="C6" s="27"/>
      <c r="D6" s="18" t="str">
        <f>IFERROR(VLOOKUP(A6,Soporte_Schema!A:C,3,FALSE),"")</f>
        <v/>
      </c>
      <c r="E6" s="27"/>
      <c r="F6" s="18" t="str">
        <f>IFERROR(VLOOKUP(A6,Soporte_Schema!A:D,4,FALSE),"")</f>
        <v/>
      </c>
      <c r="G6" s="18" t="str">
        <f>IFERROR(VLOOKUP(A6,Soporte_Schema!A:E,5,FALSE),"")</f>
        <v/>
      </c>
      <c r="H6" s="18" t="str">
        <f>IFERROR(VLOOKUP(A6,Soporte_Schema!A:F,6,FALSE),"")</f>
        <v/>
      </c>
      <c r="I6" s="27"/>
      <c r="J6" s="18" t="str" cm="1">
        <f t="array" ref="J6">IFERROR(_xlfn.SWITCH(I6,"KEY",_xlfn.CONCAT(A6,"-key"),"VALUE",_xlfn.CONCAT(A6,"-value")),"")</f>
        <v/>
      </c>
      <c r="K6" s="27"/>
      <c r="L6" s="27"/>
      <c r="M6" s="27"/>
      <c r="N6" s="18" t="str" cm="1">
        <f t="array" ref="N6">IFERROR(_xlfn.SWITCH(L6,"BACKWARD", "Si se eiminan campos --&gt; SI","FORWARD", "NO","FULL", "NO","NONE", "SI","BACKWARD_TRANSITIVE", "Si se eiminan campos --&gt; SI","FORWARD_TRANSITIVE", "NO","FULL_TRANSITIVE", "NO"),"")</f>
        <v/>
      </c>
      <c r="O6" s="18" t="str" cm="1">
        <f t="array" ref="O6">IFERROR(_xlfn.SWITCH(L6,"BACKWARD", "NO","FORWARD", "SI","FULL", "NO","NONE", "SI","BACKWARD_TRANSITIVE", "NO","FORWARD_TRANSITIVE", "SI","FULL_TRANSITIVE", "NO"),"")</f>
        <v/>
      </c>
      <c r="P6" s="18" t="str">
        <f t="shared" ref="P6:P69" si="0">IF(L6&lt;&gt;"",IF(AND(N6="NO", O6="NO"),"NO","SI"),"")</f>
        <v/>
      </c>
      <c r="Q6" s="19"/>
      <c r="R6" s="19"/>
      <c r="S6" s="19"/>
      <c r="T6" s="20"/>
      <c r="U6" s="20"/>
    </row>
    <row r="7" spans="1:21" ht="18" customHeight="1" x14ac:dyDescent="0.25">
      <c r="A7" s="17"/>
      <c r="B7" s="17" t="str">
        <f>IFERROR(VLOOKUP(A7,Soporte_Schema!A:B,2,FALSE),"")</f>
        <v/>
      </c>
      <c r="C7" s="27"/>
      <c r="D7" s="18" t="str">
        <f>IFERROR(VLOOKUP(A7,Soporte_Schema!A:C,3,FALSE),"")</f>
        <v/>
      </c>
      <c r="E7" s="27"/>
      <c r="F7" s="18" t="str">
        <f>IFERROR(VLOOKUP(A7,Soporte_Schema!A:D,4,FALSE),"")</f>
        <v/>
      </c>
      <c r="G7" s="18" t="str">
        <f>IFERROR(VLOOKUP(A7,Soporte_Schema!A:E,5,FALSE),"")</f>
        <v/>
      </c>
      <c r="H7" s="18" t="str">
        <f>IFERROR(VLOOKUP(A7,Soporte_Schema!A:F,6,FALSE),"")</f>
        <v/>
      </c>
      <c r="I7" s="27"/>
      <c r="J7" s="18" t="str" cm="1">
        <f t="array" ref="J7">IFERROR(_xlfn.SWITCH(I7,"KEY",_xlfn.CONCAT(A7,"-key"),"VALUE",_xlfn.CONCAT(A7,"-value")),"")</f>
        <v/>
      </c>
      <c r="K7" s="27"/>
      <c r="L7" s="27"/>
      <c r="M7" s="27"/>
      <c r="N7" s="18" t="str" cm="1">
        <f t="array" ref="N7">IFERROR(_xlfn.SWITCH(L7,"BACKWARD", "Si se eiminan campos --&gt; SI","FORWARD", "NO","FULL", "NO","NONE", "SI","BACKWARD_TRANSITIVE", "Si se eiminan campos --&gt; SI","FORWARD_TRANSITIVE", "NO","FULL_TRANSITIVE", "NO"),"")</f>
        <v/>
      </c>
      <c r="O7" s="18" t="str" cm="1">
        <f t="array" ref="O7">IFERROR(_xlfn.SWITCH(L7,"BACKWARD", "NO","FORWARD", "SI","FULL", "NO","NONE", "SI","BACKWARD_TRANSITIVE", "NO","FORWARD_TRANSITIVE", "SI","FULL_TRANSITIVE", "NO"),"")</f>
        <v/>
      </c>
      <c r="P7" s="18" t="str">
        <f t="shared" si="0"/>
        <v/>
      </c>
      <c r="Q7" s="19"/>
      <c r="R7" s="19"/>
      <c r="S7" s="19"/>
      <c r="T7" s="20"/>
      <c r="U7" s="20"/>
    </row>
    <row r="8" spans="1:21" ht="18" customHeight="1" x14ac:dyDescent="0.25">
      <c r="A8" s="17"/>
      <c r="B8" s="17" t="str">
        <f>IFERROR(VLOOKUP(A8,Soporte_Schema!A:B,2,FALSE),"")</f>
        <v/>
      </c>
      <c r="C8" s="27"/>
      <c r="D8" s="18" t="str">
        <f>IFERROR(VLOOKUP(A8,Soporte_Schema!A:C,3,FALSE),"")</f>
        <v/>
      </c>
      <c r="E8" s="27"/>
      <c r="F8" s="18" t="str">
        <f>IFERROR(VLOOKUP(A8,Soporte_Schema!A:D,4,FALSE),"")</f>
        <v/>
      </c>
      <c r="G8" s="18" t="str">
        <f>IFERROR(VLOOKUP(A8,Soporte_Schema!A:E,5,FALSE),"")</f>
        <v/>
      </c>
      <c r="H8" s="18" t="str">
        <f>IFERROR(VLOOKUP(A8,Soporte_Schema!A:F,6,FALSE),"")</f>
        <v/>
      </c>
      <c r="I8" s="27"/>
      <c r="J8" s="18" t="str" cm="1">
        <f t="array" ref="J8">IFERROR(_xlfn.SWITCH(I8,"KEY",_xlfn.CONCAT(A8,"-key"),"VALUE",_xlfn.CONCAT(A8,"-value")),"")</f>
        <v/>
      </c>
      <c r="K8" s="27"/>
      <c r="L8" s="27"/>
      <c r="M8" s="27"/>
      <c r="N8" s="18" t="str" cm="1">
        <f t="array" ref="N8">IFERROR(_xlfn.SWITCH(L8,"BACKWARD", "Si se eiminan campos --&gt; SI","FORWARD", "NO","FULL", "NO","NONE", "SI","BACKWARD_TRANSITIVE", "Si se eiminan campos --&gt; SI","FORWARD_TRANSITIVE", "NO","FULL_TRANSITIVE", "NO"),"")</f>
        <v/>
      </c>
      <c r="O8" s="18" t="str" cm="1">
        <f t="array" ref="O8">IFERROR(_xlfn.SWITCH(L8,"BACKWARD", "NO","FORWARD", "SI","FULL", "NO","NONE", "SI","BACKWARD_TRANSITIVE", "NO","FORWARD_TRANSITIVE", "SI","FULL_TRANSITIVE", "NO"),"")</f>
        <v/>
      </c>
      <c r="P8" s="18" t="str">
        <f t="shared" si="0"/>
        <v/>
      </c>
      <c r="Q8" s="19"/>
      <c r="R8" s="19"/>
      <c r="S8" s="19"/>
      <c r="T8" s="20"/>
      <c r="U8" s="20"/>
    </row>
    <row r="9" spans="1:21" ht="18" customHeight="1" x14ac:dyDescent="0.25">
      <c r="A9" s="17"/>
      <c r="B9" s="17" t="str">
        <f>IFERROR(VLOOKUP(A9,Soporte_Schema!A:B,2,FALSE),"")</f>
        <v/>
      </c>
      <c r="C9" s="59"/>
      <c r="D9" s="18" t="str">
        <f>IFERROR(VLOOKUP(A9,Soporte_Schema!A:C,3,FALSE),"")</f>
        <v/>
      </c>
      <c r="E9" s="59"/>
      <c r="F9" s="18" t="str">
        <f>IFERROR(VLOOKUP(A9,Soporte_Schema!A:D,4,FALSE),"")</f>
        <v/>
      </c>
      <c r="G9" s="18" t="str">
        <f>IFERROR(VLOOKUP(A9,Soporte_Schema!A:E,5,FALSE),"")</f>
        <v/>
      </c>
      <c r="H9" s="18" t="str">
        <f>IFERROR(VLOOKUP(A9,Soporte_Schema!A:F,6,FALSE),"")</f>
        <v/>
      </c>
      <c r="I9" s="27"/>
      <c r="J9" s="18" t="str" cm="1">
        <f t="array" ref="J9">IFERROR(_xlfn.SWITCH(I9,"KEY",_xlfn.CONCAT(A9,"-key"),"VALUE",_xlfn.CONCAT(A9,"-value")),"")</f>
        <v/>
      </c>
      <c r="K9" s="59"/>
      <c r="L9" s="59"/>
      <c r="M9" s="59"/>
      <c r="N9" s="18" t="str" cm="1">
        <f t="array" ref="N9">IFERROR(_xlfn.SWITCH(L9,"BACKWARD", "Si se eiminan campos --&gt; SI","FORWARD", "NO","FULL", "NO","NONE", "SI","BACKWARD_TRANSITIVE", "Si se eiminan campos --&gt; SI","FORWARD_TRANSITIVE", "NO","FULL_TRANSITIVE", "NO"),"")</f>
        <v/>
      </c>
      <c r="O9" s="18" t="str" cm="1">
        <f t="array" ref="O9">IFERROR(_xlfn.SWITCH(L9,"BACKWARD", "NO","FORWARD", "SI","FULL", "NO","NONE", "SI","BACKWARD_TRANSITIVE", "NO","FORWARD_TRANSITIVE", "SI","FULL_TRANSITIVE", "NO"),"")</f>
        <v/>
      </c>
      <c r="P9" s="18" t="str">
        <f t="shared" si="0"/>
        <v/>
      </c>
      <c r="Q9" s="24"/>
      <c r="R9" s="24"/>
      <c r="S9" s="24"/>
      <c r="T9" s="25"/>
      <c r="U9" s="25"/>
    </row>
    <row r="10" spans="1:21" ht="18" customHeight="1" x14ac:dyDescent="0.25">
      <c r="A10" s="17"/>
      <c r="B10" s="17" t="str">
        <f>IFERROR(VLOOKUP(A10,Soporte_Schema!A:B,2,FALSE),"")</f>
        <v/>
      </c>
      <c r="C10" s="59"/>
      <c r="D10" s="18" t="str">
        <f>IFERROR(VLOOKUP(A10,Soporte_Schema!A:C,3,FALSE),"")</f>
        <v/>
      </c>
      <c r="E10" s="59"/>
      <c r="F10" s="18" t="str">
        <f>IFERROR(VLOOKUP(A10,Soporte_Schema!A:D,4,FALSE),"")</f>
        <v/>
      </c>
      <c r="G10" s="18" t="str">
        <f>IFERROR(VLOOKUP(A10,Soporte_Schema!A:E,5,FALSE),"")</f>
        <v/>
      </c>
      <c r="H10" s="18" t="str">
        <f>IFERROR(VLOOKUP(A10,Soporte_Schema!A:F,6,FALSE),"")</f>
        <v/>
      </c>
      <c r="I10" s="27"/>
      <c r="J10" s="18" t="str" cm="1">
        <f t="array" ref="J10">IFERROR(_xlfn.SWITCH(I10,"KEY",_xlfn.CONCAT(A10,"-key"),"VALUE",_xlfn.CONCAT(A10,"-value")),"")</f>
        <v/>
      </c>
      <c r="K10" s="59"/>
      <c r="L10" s="59"/>
      <c r="M10" s="59"/>
      <c r="N10" s="18" t="str" cm="1">
        <f t="array" ref="N10">IFERROR(_xlfn.SWITCH(L10,"BACKWARD", "Si se eiminan campos --&gt; SI","FORWARD", "NO","FULL", "NO","NONE", "SI","BACKWARD_TRANSITIVE", "Si se eiminan campos --&gt; SI","FORWARD_TRANSITIVE", "NO","FULL_TRANSITIVE", "NO"),"")</f>
        <v/>
      </c>
      <c r="O10" s="18" t="str" cm="1">
        <f t="array" ref="O10">IFERROR(_xlfn.SWITCH(L10,"BACKWARD", "NO","FORWARD", "SI","FULL", "NO","NONE", "SI","BACKWARD_TRANSITIVE", "NO","FORWARD_TRANSITIVE", "SI","FULL_TRANSITIVE", "NO"),"")</f>
        <v/>
      </c>
      <c r="P10" s="18" t="str">
        <f t="shared" si="0"/>
        <v/>
      </c>
      <c r="Q10" s="24"/>
      <c r="R10" s="24"/>
      <c r="S10" s="24"/>
      <c r="T10" s="25"/>
      <c r="U10" s="25"/>
    </row>
    <row r="11" spans="1:21" ht="18" customHeight="1" x14ac:dyDescent="0.25">
      <c r="A11" s="17"/>
      <c r="B11" s="17" t="str">
        <f>IFERROR(VLOOKUP(A11,Soporte_Schema!A:B,2,FALSE),"")</f>
        <v/>
      </c>
      <c r="C11" s="59"/>
      <c r="D11" s="18" t="str">
        <f>IFERROR(VLOOKUP(A11,Soporte_Schema!A:C,3,FALSE),"")</f>
        <v/>
      </c>
      <c r="E11" s="59"/>
      <c r="F11" s="18" t="str">
        <f>IFERROR(VLOOKUP(A11,Soporte_Schema!A:D,4,FALSE),"")</f>
        <v/>
      </c>
      <c r="G11" s="18" t="str">
        <f>IFERROR(VLOOKUP(A11,Soporte_Schema!A:E,5,FALSE),"")</f>
        <v/>
      </c>
      <c r="H11" s="18" t="str">
        <f>IFERROR(VLOOKUP(A11,Soporte_Schema!A:F,6,FALSE),"")</f>
        <v/>
      </c>
      <c r="I11" s="27"/>
      <c r="J11" s="18" t="str" cm="1">
        <f t="array" ref="J11">IFERROR(_xlfn.SWITCH(I11,"KEY",_xlfn.CONCAT(A11,"-key"),"VALUE",_xlfn.CONCAT(A11,"-value")),"")</f>
        <v/>
      </c>
      <c r="K11" s="59"/>
      <c r="L11" s="59"/>
      <c r="M11" s="59"/>
      <c r="N11" s="18" t="str" cm="1">
        <f t="array" ref="N11">IFERROR(_xlfn.SWITCH(L11,"BACKWARD", "Si se eiminan campos --&gt; SI","FORWARD", "NO","FULL", "NO","NONE", "SI","BACKWARD_TRANSITIVE", "Si se eiminan campos --&gt; SI","FORWARD_TRANSITIVE", "NO","FULL_TRANSITIVE", "NO"),"")</f>
        <v/>
      </c>
      <c r="O11" s="18" t="str" cm="1">
        <f t="array" ref="O11">IFERROR(_xlfn.SWITCH(L11,"BACKWARD", "NO","FORWARD", "SI","FULL", "NO","NONE", "SI","BACKWARD_TRANSITIVE", "NO","FORWARD_TRANSITIVE", "SI","FULL_TRANSITIVE", "NO"),"")</f>
        <v/>
      </c>
      <c r="P11" s="18" t="str">
        <f t="shared" si="0"/>
        <v/>
      </c>
      <c r="Q11" s="24"/>
      <c r="R11" s="24"/>
      <c r="S11" s="24"/>
      <c r="T11" s="25"/>
      <c r="U11" s="25"/>
    </row>
    <row r="12" spans="1:21" ht="18" customHeight="1" x14ac:dyDescent="0.25">
      <c r="A12" s="17"/>
      <c r="B12" s="17" t="str">
        <f>IFERROR(VLOOKUP(A12,Soporte_Schema!A:B,2,FALSE),"")</f>
        <v/>
      </c>
      <c r="C12" s="59"/>
      <c r="D12" s="18" t="str">
        <f>IFERROR(VLOOKUP(A12,Soporte_Schema!A:C,3,FALSE),"")</f>
        <v/>
      </c>
      <c r="E12" s="59"/>
      <c r="F12" s="18" t="str">
        <f>IFERROR(VLOOKUP(A12,Soporte_Schema!A:D,4,FALSE),"")</f>
        <v/>
      </c>
      <c r="G12" s="18" t="str">
        <f>IFERROR(VLOOKUP(A12,Soporte_Schema!A:E,5,FALSE),"")</f>
        <v/>
      </c>
      <c r="H12" s="18" t="str">
        <f>IFERROR(VLOOKUP(A12,Soporte_Schema!A:F,6,FALSE),"")</f>
        <v/>
      </c>
      <c r="I12" s="27"/>
      <c r="J12" s="18"/>
      <c r="K12" s="59"/>
      <c r="L12" s="59"/>
      <c r="M12" s="59"/>
      <c r="N12" s="18" t="str" cm="1">
        <f t="array" ref="N12">IFERROR(_xlfn.SWITCH(L12,"BACKWARD", "Si se eiminan campos --&gt; SI","FORWARD", "NO","FULL", "NO","NONE", "SI","BACKWARD_TRANSITIVE", "Si se eiminan campos --&gt; SI","FORWARD_TRANSITIVE", "NO","FULL_TRANSITIVE", "NO"),"")</f>
        <v/>
      </c>
      <c r="O12" s="18" t="str" cm="1">
        <f t="array" ref="O12">IFERROR(_xlfn.SWITCH(L12,"BACKWARD", "NO","FORWARD", "SI","FULL", "NO","NONE", "SI","BACKWARD_TRANSITIVE", "NO","FORWARD_TRANSITIVE", "SI","FULL_TRANSITIVE", "NO"),"")</f>
        <v/>
      </c>
      <c r="P12" s="18" t="str">
        <f t="shared" si="0"/>
        <v/>
      </c>
      <c r="Q12" s="24"/>
      <c r="R12" s="24"/>
      <c r="S12" s="24"/>
      <c r="T12" s="25"/>
      <c r="U12" s="25"/>
    </row>
    <row r="13" spans="1:21" ht="18" customHeight="1" x14ac:dyDescent="0.25">
      <c r="A13" s="17"/>
      <c r="B13" s="17" t="str">
        <f>IFERROR(VLOOKUP(A13,Soporte_Schema!A:B,2,FALSE),"")</f>
        <v/>
      </c>
      <c r="C13" s="59"/>
      <c r="D13" s="18" t="str">
        <f>IFERROR(VLOOKUP(A13,Soporte_Schema!A:C,3,FALSE),"")</f>
        <v/>
      </c>
      <c r="E13" s="59"/>
      <c r="F13" s="18" t="str">
        <f>IFERROR(VLOOKUP(A13,Soporte_Schema!A:D,4,FALSE),"")</f>
        <v/>
      </c>
      <c r="G13" s="18" t="str">
        <f>IFERROR(VLOOKUP(A13,Soporte_Schema!A:E,5,FALSE),"")</f>
        <v/>
      </c>
      <c r="H13" s="18" t="str">
        <f>IFERROR(VLOOKUP(A13,Soporte_Schema!A:F,6,FALSE),"")</f>
        <v/>
      </c>
      <c r="I13" s="27"/>
      <c r="J13" s="18" t="str" cm="1">
        <f t="array" ref="J13">IFERROR(_xlfn.SWITCH(I13,"KEY",_xlfn.CONCAT(A13,"-key"),"VALUE",_xlfn.CONCAT(A13,"-value")),"")</f>
        <v/>
      </c>
      <c r="K13" s="59"/>
      <c r="L13" s="59"/>
      <c r="M13" s="59"/>
      <c r="N13" s="18" t="str" cm="1">
        <f t="array" ref="N13">IFERROR(_xlfn.SWITCH(L13,"BACKWARD", "Si se eiminan campos --&gt; SI","FORWARD", "NO","FULL", "NO","NONE", "SI","BACKWARD_TRANSITIVE", "Si se eiminan campos --&gt; SI","FORWARD_TRANSITIVE", "NO","FULL_TRANSITIVE", "NO"),"")</f>
        <v/>
      </c>
      <c r="O13" s="18" t="str" cm="1">
        <f t="array" ref="O13">IFERROR(_xlfn.SWITCH(L13,"BACKWARD", "NO","FORWARD", "SI","FULL", "NO","NONE", "SI","BACKWARD_TRANSITIVE", "NO","FORWARD_TRANSITIVE", "SI","FULL_TRANSITIVE", "NO"),"")</f>
        <v/>
      </c>
      <c r="P13" s="18" t="str">
        <f t="shared" si="0"/>
        <v/>
      </c>
      <c r="Q13" s="24"/>
      <c r="R13" s="24"/>
      <c r="S13" s="24"/>
      <c r="T13" s="25"/>
      <c r="U13" s="25"/>
    </row>
    <row r="14" spans="1:21" ht="18" customHeight="1" x14ac:dyDescent="0.25">
      <c r="A14" s="17"/>
      <c r="B14" s="17" t="str">
        <f>IFERROR(VLOOKUP(A14,Soporte_Schema!A:B,2,FALSE),"")</f>
        <v/>
      </c>
      <c r="C14" s="59"/>
      <c r="D14" s="18" t="str">
        <f>IFERROR(VLOOKUP(A14,Soporte_Schema!A:C,3,FALSE),"")</f>
        <v/>
      </c>
      <c r="E14" s="59"/>
      <c r="F14" s="18" t="str">
        <f>IFERROR(VLOOKUP(A14,Soporte_Schema!A:D,4,FALSE),"")</f>
        <v/>
      </c>
      <c r="G14" s="18" t="str">
        <f>IFERROR(VLOOKUP(A14,Soporte_Schema!A:E,5,FALSE),"")</f>
        <v/>
      </c>
      <c r="H14" s="18" t="str">
        <f>IFERROR(VLOOKUP(A14,Soporte_Schema!A:F,6,FALSE),"")</f>
        <v/>
      </c>
      <c r="I14" s="27"/>
      <c r="J14" s="18" t="str" cm="1">
        <f t="array" ref="J14">IFERROR(_xlfn.SWITCH(I14,"KEY",_xlfn.CONCAT(A14,"-key"),"VALUE",_xlfn.CONCAT(A14,"-value")),"")</f>
        <v/>
      </c>
      <c r="K14" s="59"/>
      <c r="L14" s="59"/>
      <c r="M14" s="59"/>
      <c r="N14" s="18" t="str" cm="1">
        <f t="array" ref="N14">IFERROR(_xlfn.SWITCH(L14,"BACKWARD", "Si se eiminan campos --&gt; SI","FORWARD", "NO","FULL", "NO","NONE", "SI","BACKWARD_TRANSITIVE", "Si se eiminan campos --&gt; SI","FORWARD_TRANSITIVE", "NO","FULL_TRANSITIVE", "NO"),"")</f>
        <v/>
      </c>
      <c r="O14" s="18" t="str" cm="1">
        <f t="array" ref="O14">IFERROR(_xlfn.SWITCH(L14,"BACKWARD", "NO","FORWARD", "SI","FULL", "NO","NONE", "SI","BACKWARD_TRANSITIVE", "NO","FORWARD_TRANSITIVE", "SI","FULL_TRANSITIVE", "NO"),"")</f>
        <v/>
      </c>
      <c r="P14" s="18" t="str">
        <f t="shared" si="0"/>
        <v/>
      </c>
      <c r="Q14" s="24"/>
      <c r="R14" s="24"/>
      <c r="S14" s="24"/>
      <c r="T14" s="25"/>
      <c r="U14" s="25"/>
    </row>
    <row r="15" spans="1:21" ht="18" customHeight="1" x14ac:dyDescent="0.25">
      <c r="A15" s="17"/>
      <c r="B15" s="17" t="str">
        <f>IFERROR(VLOOKUP(A15,Soporte_Schema!A:B,2,FALSE),"")</f>
        <v/>
      </c>
      <c r="C15" s="59"/>
      <c r="D15" s="18" t="str">
        <f>IFERROR(VLOOKUP(A15,Soporte_Schema!A:C,3,FALSE),"")</f>
        <v/>
      </c>
      <c r="E15" s="59"/>
      <c r="F15" s="18" t="str">
        <f>IFERROR(VLOOKUP(A15,Soporte_Schema!A:D,4,FALSE),"")</f>
        <v/>
      </c>
      <c r="G15" s="18" t="str">
        <f>IFERROR(VLOOKUP(A15,Soporte_Schema!A:E,5,FALSE),"")</f>
        <v/>
      </c>
      <c r="H15" s="18" t="str">
        <f>IFERROR(VLOOKUP(A15,Soporte_Schema!A:F,6,FALSE),"")</f>
        <v/>
      </c>
      <c r="I15" s="27"/>
      <c r="J15" s="18" t="str" cm="1">
        <f t="array" ref="J15">IFERROR(_xlfn.SWITCH(I15,"KEY",_xlfn.CONCAT(A15,"-key"),"VALUE",_xlfn.CONCAT(A15,"-value")),"")</f>
        <v/>
      </c>
      <c r="K15" s="59"/>
      <c r="L15" s="59"/>
      <c r="M15" s="59"/>
      <c r="N15" s="18" t="str" cm="1">
        <f t="array" ref="N15">IFERROR(_xlfn.SWITCH(L15,"BACKWARD", "Si se eiminan campos --&gt; SI","FORWARD", "NO","FULL", "NO","NONE", "SI","BACKWARD_TRANSITIVE", "Si se eiminan campos --&gt; SI","FORWARD_TRANSITIVE", "NO","FULL_TRANSITIVE", "NO"),"")</f>
        <v/>
      </c>
      <c r="O15" s="18" t="str" cm="1">
        <f t="array" ref="O15">IFERROR(_xlfn.SWITCH(L15,"BACKWARD", "NO","FORWARD", "SI","FULL", "NO","NONE", "SI","BACKWARD_TRANSITIVE", "NO","FORWARD_TRANSITIVE", "SI","FULL_TRANSITIVE", "NO"),"")</f>
        <v/>
      </c>
      <c r="P15" s="18" t="str">
        <f t="shared" si="0"/>
        <v/>
      </c>
      <c r="Q15" s="24"/>
      <c r="R15" s="24"/>
      <c r="S15" s="24"/>
      <c r="T15" s="25"/>
      <c r="U15" s="25"/>
    </row>
    <row r="16" spans="1:21" ht="18" customHeight="1" x14ac:dyDescent="0.25">
      <c r="A16" s="17"/>
      <c r="B16" s="17" t="str">
        <f>IFERROR(VLOOKUP(A16,Soporte_Schema!A:B,2,FALSE),"")</f>
        <v/>
      </c>
      <c r="C16" s="59"/>
      <c r="D16" s="18" t="str">
        <f>IFERROR(VLOOKUP(A16,Soporte_Schema!A:C,3,FALSE),"")</f>
        <v/>
      </c>
      <c r="E16" s="59"/>
      <c r="F16" s="18" t="str">
        <f>IFERROR(VLOOKUP(A16,Soporte_Schema!A:D,4,FALSE),"")</f>
        <v/>
      </c>
      <c r="G16" s="18" t="str">
        <f>IFERROR(VLOOKUP(A16,Soporte_Schema!A:E,5,FALSE),"")</f>
        <v/>
      </c>
      <c r="H16" s="18" t="str">
        <f>IFERROR(VLOOKUP(A16,Soporte_Schema!A:F,6,FALSE),"")</f>
        <v/>
      </c>
      <c r="I16" s="27"/>
      <c r="J16" s="18" t="str" cm="1">
        <f t="array" ref="J16">IFERROR(_xlfn.SWITCH(I16,"KEY",_xlfn.CONCAT(A16,"-key"),"VALUE",_xlfn.CONCAT(A16,"-value")),"")</f>
        <v/>
      </c>
      <c r="K16" s="59"/>
      <c r="L16" s="59"/>
      <c r="M16" s="59"/>
      <c r="N16" s="18" t="str" cm="1">
        <f t="array" ref="N16">IFERROR(_xlfn.SWITCH(L16,"BACKWARD", "Si se eiminan campos --&gt; SI","FORWARD", "NO","FULL", "NO","NONE", "SI","BACKWARD_TRANSITIVE", "Si se eiminan campos --&gt; SI","FORWARD_TRANSITIVE", "NO","FULL_TRANSITIVE", "NO"),"")</f>
        <v/>
      </c>
      <c r="O16" s="18" t="str" cm="1">
        <f t="array" ref="O16">IFERROR(_xlfn.SWITCH(L16,"BACKWARD", "NO","FORWARD", "SI","FULL", "NO","NONE", "SI","BACKWARD_TRANSITIVE", "NO","FORWARD_TRANSITIVE", "SI","FULL_TRANSITIVE", "NO"),"")</f>
        <v/>
      </c>
      <c r="P16" s="18" t="str">
        <f t="shared" si="0"/>
        <v/>
      </c>
      <c r="Q16" s="24"/>
      <c r="R16" s="24"/>
      <c r="S16" s="24"/>
      <c r="T16" s="25"/>
      <c r="U16" s="25"/>
    </row>
    <row r="17" spans="1:21" ht="18" customHeight="1" x14ac:dyDescent="0.25">
      <c r="A17" s="17"/>
      <c r="B17" s="17" t="str">
        <f>IFERROR(VLOOKUP(A17,Soporte_Schema!A:B,2,FALSE),"")</f>
        <v/>
      </c>
      <c r="C17" s="59"/>
      <c r="D17" s="18" t="str">
        <f>IFERROR(VLOOKUP(A17,Soporte_Schema!A:C,3,FALSE),"")</f>
        <v/>
      </c>
      <c r="E17" s="59"/>
      <c r="F17" s="18" t="str">
        <f>IFERROR(VLOOKUP(A17,Soporte_Schema!A:D,4,FALSE),"")</f>
        <v/>
      </c>
      <c r="G17" s="18" t="str">
        <f>IFERROR(VLOOKUP(A17,Soporte_Schema!A:E,5,FALSE),"")</f>
        <v/>
      </c>
      <c r="H17" s="18" t="str">
        <f>IFERROR(VLOOKUP(A17,Soporte_Schema!A:F,6,FALSE),"")</f>
        <v/>
      </c>
      <c r="I17" s="27"/>
      <c r="J17" s="18" t="str" cm="1">
        <f t="array" ref="J17">IFERROR(_xlfn.SWITCH(I17,"KEY",_xlfn.CONCAT(A17,"-key"),"VALUE",_xlfn.CONCAT(A17,"-value")),"")</f>
        <v/>
      </c>
      <c r="K17" s="59"/>
      <c r="L17" s="59"/>
      <c r="M17" s="59"/>
      <c r="N17" s="18" t="str" cm="1">
        <f t="array" ref="N17">IFERROR(_xlfn.SWITCH(L17,"BACKWARD", "Si se eiminan campos --&gt; SI","FORWARD", "NO","FULL", "NO","NONE", "SI","BACKWARD_TRANSITIVE", "Si se eiminan campos --&gt; SI","FORWARD_TRANSITIVE", "NO","FULL_TRANSITIVE", "NO"),"")</f>
        <v/>
      </c>
      <c r="O17" s="18" t="str" cm="1">
        <f t="array" ref="O17">IFERROR(_xlfn.SWITCH(L17,"BACKWARD", "NO","FORWARD", "SI","FULL", "NO","NONE", "SI","BACKWARD_TRANSITIVE", "NO","FORWARD_TRANSITIVE", "SI","FULL_TRANSITIVE", "NO"),"")</f>
        <v/>
      </c>
      <c r="P17" s="18" t="str">
        <f t="shared" si="0"/>
        <v/>
      </c>
      <c r="Q17" s="24"/>
      <c r="R17" s="24"/>
      <c r="S17" s="24"/>
      <c r="T17" s="25"/>
      <c r="U17" s="25"/>
    </row>
    <row r="18" spans="1:21" ht="18" customHeight="1" x14ac:dyDescent="0.25">
      <c r="A18" s="17"/>
      <c r="B18" s="17" t="str">
        <f>IFERROR(VLOOKUP(A18,Soporte_Schema!A:B,2,FALSE),"")</f>
        <v/>
      </c>
      <c r="C18" s="59"/>
      <c r="D18" s="18" t="str">
        <f>IFERROR(VLOOKUP(A18,Soporte_Schema!A:C,3,FALSE),"")</f>
        <v/>
      </c>
      <c r="E18" s="59"/>
      <c r="F18" s="18" t="str">
        <f>IFERROR(VLOOKUP(A18,Soporte_Schema!A:D,4,FALSE),"")</f>
        <v/>
      </c>
      <c r="G18" s="18" t="str">
        <f>IFERROR(VLOOKUP(A18,Soporte_Schema!A:E,5,FALSE),"")</f>
        <v/>
      </c>
      <c r="H18" s="18" t="str">
        <f>IFERROR(VLOOKUP(A18,Soporte_Schema!A:F,6,FALSE),"")</f>
        <v/>
      </c>
      <c r="I18" s="27"/>
      <c r="J18" s="18" t="str" cm="1">
        <f t="array" ref="J18">IFERROR(_xlfn.SWITCH(I18,"KEY",_xlfn.CONCAT(A18,"-key"),"VALUE",_xlfn.CONCAT(A18,"-value")),"")</f>
        <v/>
      </c>
      <c r="K18" s="59"/>
      <c r="L18" s="59"/>
      <c r="M18" s="59"/>
      <c r="N18" s="18" t="str" cm="1">
        <f t="array" ref="N18">IFERROR(_xlfn.SWITCH(L18,"BACKWARD", "Si se eiminan campos --&gt; SI","FORWARD", "NO","FULL", "NO","NONE", "SI","BACKWARD_TRANSITIVE", "Si se eiminan campos --&gt; SI","FORWARD_TRANSITIVE", "NO","FULL_TRANSITIVE", "NO"),"")</f>
        <v/>
      </c>
      <c r="O18" s="18" t="str" cm="1">
        <f t="array" ref="O18">IFERROR(_xlfn.SWITCH(L18,"BACKWARD", "NO","FORWARD", "SI","FULL", "NO","NONE", "SI","BACKWARD_TRANSITIVE", "NO","FORWARD_TRANSITIVE", "SI","FULL_TRANSITIVE", "NO"),"")</f>
        <v/>
      </c>
      <c r="P18" s="18" t="str">
        <f t="shared" si="0"/>
        <v/>
      </c>
      <c r="Q18" s="24"/>
      <c r="R18" s="24"/>
      <c r="S18" s="24"/>
      <c r="T18" s="25"/>
      <c r="U18" s="25"/>
    </row>
    <row r="19" spans="1:21" ht="18" customHeight="1" x14ac:dyDescent="0.25">
      <c r="A19" s="17"/>
      <c r="B19" s="17" t="str">
        <f>IFERROR(VLOOKUP(A19,Soporte_Schema!A:B,2,FALSE),"")</f>
        <v/>
      </c>
      <c r="C19" s="59"/>
      <c r="D19" s="18" t="str">
        <f>IFERROR(VLOOKUP(A19,Soporte_Schema!A:C,3,FALSE),"")</f>
        <v/>
      </c>
      <c r="E19" s="59"/>
      <c r="F19" s="18" t="str">
        <f>IFERROR(VLOOKUP(A19,Soporte_Schema!A:D,4,FALSE),"")</f>
        <v/>
      </c>
      <c r="G19" s="18" t="str">
        <f>IFERROR(VLOOKUP(A19,Soporte_Schema!A:E,5,FALSE),"")</f>
        <v/>
      </c>
      <c r="H19" s="18" t="str">
        <f>IFERROR(VLOOKUP(A19,Soporte_Schema!A:F,6,FALSE),"")</f>
        <v/>
      </c>
      <c r="I19" s="27"/>
      <c r="J19" s="18" t="str" cm="1">
        <f t="array" ref="J19">IFERROR(_xlfn.SWITCH(I19,"KEY",_xlfn.CONCAT(A19,"-key"),"VALUE",_xlfn.CONCAT(A19,"-value")),"")</f>
        <v/>
      </c>
      <c r="K19" s="59"/>
      <c r="L19" s="59"/>
      <c r="M19" s="59"/>
      <c r="N19" s="18" t="str" cm="1">
        <f t="array" ref="N19">IFERROR(_xlfn.SWITCH(L19,"BACKWARD", "Si se eiminan campos --&gt; SI","FORWARD", "NO","FULL", "NO","NONE", "SI","BACKWARD_TRANSITIVE", "Si se eiminan campos --&gt; SI","FORWARD_TRANSITIVE", "NO","FULL_TRANSITIVE", "NO"),"")</f>
        <v/>
      </c>
      <c r="O19" s="18" t="str" cm="1">
        <f t="array" ref="O19">IFERROR(_xlfn.SWITCH(L19,"BACKWARD", "NO","FORWARD", "SI","FULL", "NO","NONE", "SI","BACKWARD_TRANSITIVE", "NO","FORWARD_TRANSITIVE", "SI","FULL_TRANSITIVE", "NO"),"")</f>
        <v/>
      </c>
      <c r="P19" s="18" t="str">
        <f t="shared" si="0"/>
        <v/>
      </c>
      <c r="Q19" s="24"/>
      <c r="R19" s="24"/>
      <c r="S19" s="24"/>
      <c r="T19" s="25"/>
      <c r="U19" s="25"/>
    </row>
    <row r="20" spans="1:21" ht="18" customHeight="1" x14ac:dyDescent="0.25">
      <c r="A20" s="17"/>
      <c r="B20" s="17" t="str">
        <f>IFERROR(VLOOKUP(A20,Soporte_Schema!A:B,2,FALSE),"")</f>
        <v/>
      </c>
      <c r="C20" s="59"/>
      <c r="D20" s="18" t="str">
        <f>IFERROR(VLOOKUP(A20,Soporte_Schema!A:C,3,FALSE),"")</f>
        <v/>
      </c>
      <c r="E20" s="59"/>
      <c r="F20" s="18" t="str">
        <f>IFERROR(VLOOKUP(A20,Soporte_Schema!A:D,4,FALSE),"")</f>
        <v/>
      </c>
      <c r="G20" s="18" t="str">
        <f>IFERROR(VLOOKUP(A20,Soporte_Schema!A:E,5,FALSE),"")</f>
        <v/>
      </c>
      <c r="H20" s="18" t="str">
        <f>IFERROR(VLOOKUP(A20,Soporte_Schema!A:F,6,FALSE),"")</f>
        <v/>
      </c>
      <c r="I20" s="27"/>
      <c r="J20" s="18" t="str" cm="1">
        <f t="array" ref="J20">IFERROR(_xlfn.SWITCH(I20,"KEY",_xlfn.CONCAT(A20,"-key"),"VALUE",_xlfn.CONCAT(A20,"-value")),"")</f>
        <v/>
      </c>
      <c r="K20" s="59"/>
      <c r="L20" s="59"/>
      <c r="M20" s="59"/>
      <c r="N20" s="18" t="str" cm="1">
        <f t="array" ref="N20">IFERROR(_xlfn.SWITCH(L20,"BACKWARD", "Si se eiminan campos --&gt; SI","FORWARD", "NO","FULL", "NO","NONE", "SI","BACKWARD_TRANSITIVE", "Si se eiminan campos --&gt; SI","FORWARD_TRANSITIVE", "NO","FULL_TRANSITIVE", "NO"),"")</f>
        <v/>
      </c>
      <c r="O20" s="18" t="str" cm="1">
        <f t="array" ref="O20">IFERROR(_xlfn.SWITCH(L20,"BACKWARD", "NO","FORWARD", "SI","FULL", "NO","NONE", "SI","BACKWARD_TRANSITIVE", "NO","FORWARD_TRANSITIVE", "SI","FULL_TRANSITIVE", "NO"),"")</f>
        <v/>
      </c>
      <c r="P20" s="18" t="str">
        <f t="shared" si="0"/>
        <v/>
      </c>
      <c r="Q20" s="24"/>
      <c r="R20" s="24"/>
      <c r="S20" s="24"/>
      <c r="T20" s="25"/>
      <c r="U20" s="25"/>
    </row>
    <row r="21" spans="1:21" ht="18" customHeight="1" x14ac:dyDescent="0.25">
      <c r="A21" s="17"/>
      <c r="B21" s="17" t="str">
        <f>IFERROR(VLOOKUP(A21,Soporte_Schema!A:B,2,FALSE),"")</f>
        <v/>
      </c>
      <c r="C21" s="59"/>
      <c r="D21" s="18" t="str">
        <f>IFERROR(VLOOKUP(A21,Soporte_Schema!A:C,3,FALSE),"")</f>
        <v/>
      </c>
      <c r="E21" s="59"/>
      <c r="F21" s="18" t="str">
        <f>IFERROR(VLOOKUP(A21,Soporte_Schema!A:D,4,FALSE),"")</f>
        <v/>
      </c>
      <c r="G21" s="18" t="str">
        <f>IFERROR(VLOOKUP(A21,Soporte_Schema!A:E,5,FALSE),"")</f>
        <v/>
      </c>
      <c r="H21" s="18" t="str">
        <f>IFERROR(VLOOKUP(A21,Soporte_Schema!A:F,6,FALSE),"")</f>
        <v/>
      </c>
      <c r="I21" s="27"/>
      <c r="J21" s="18" t="str" cm="1">
        <f t="array" ref="J21">IFERROR(_xlfn.SWITCH(I21,"KEY",_xlfn.CONCAT(A21,"-key"),"VALUE",_xlfn.CONCAT(A21,"-value")),"")</f>
        <v/>
      </c>
      <c r="K21" s="59"/>
      <c r="L21" s="59"/>
      <c r="M21" s="59"/>
      <c r="N21" s="18" t="str" cm="1">
        <f t="array" ref="N21">IFERROR(_xlfn.SWITCH(L21,"BACKWARD", "Si se eiminan campos --&gt; SI","FORWARD", "NO","FULL", "NO","NONE", "SI","BACKWARD_TRANSITIVE", "Si se eiminan campos --&gt; SI","FORWARD_TRANSITIVE", "NO","FULL_TRANSITIVE", "NO"),"")</f>
        <v/>
      </c>
      <c r="O21" s="18" t="str" cm="1">
        <f t="array" ref="O21">IFERROR(_xlfn.SWITCH(L21,"BACKWARD", "NO","FORWARD", "SI","FULL", "NO","NONE", "SI","BACKWARD_TRANSITIVE", "NO","FORWARD_TRANSITIVE", "SI","FULL_TRANSITIVE", "NO"),"")</f>
        <v/>
      </c>
      <c r="P21" s="18" t="str">
        <f t="shared" si="0"/>
        <v/>
      </c>
      <c r="Q21" s="24"/>
      <c r="R21" s="24"/>
      <c r="S21" s="24"/>
      <c r="T21" s="25"/>
      <c r="U21" s="25"/>
    </row>
    <row r="22" spans="1:21" ht="18" customHeight="1" x14ac:dyDescent="0.25">
      <c r="A22" s="17"/>
      <c r="B22" s="17" t="str">
        <f>IFERROR(VLOOKUP(A22,Soporte_Schema!A:B,2,FALSE),"")</f>
        <v/>
      </c>
      <c r="C22" s="59"/>
      <c r="D22" s="18" t="str">
        <f>IFERROR(VLOOKUP(A22,Soporte_Schema!A:C,3,FALSE),"")</f>
        <v/>
      </c>
      <c r="E22" s="59"/>
      <c r="F22" s="18" t="str">
        <f>IFERROR(VLOOKUP(A22,Soporte_Schema!A:D,4,FALSE),"")</f>
        <v/>
      </c>
      <c r="G22" s="18" t="str">
        <f>IFERROR(VLOOKUP(A22,Soporte_Schema!A:E,5,FALSE),"")</f>
        <v/>
      </c>
      <c r="H22" s="18" t="str">
        <f>IFERROR(VLOOKUP(A22,Soporte_Schema!A:F,6,FALSE),"")</f>
        <v/>
      </c>
      <c r="I22" s="27"/>
      <c r="J22" s="18" t="str" cm="1">
        <f t="array" ref="J22">IFERROR(_xlfn.SWITCH(I22,"KEY",_xlfn.CONCAT(A22,"-key"),"VALUE",_xlfn.CONCAT(A22,"-value")),"")</f>
        <v/>
      </c>
      <c r="K22" s="59"/>
      <c r="L22" s="59"/>
      <c r="M22" s="59"/>
      <c r="N22" s="18" t="str" cm="1">
        <f t="array" ref="N22">IFERROR(_xlfn.SWITCH(L22,"BACKWARD", "Si se eiminan campos --&gt; SI","FORWARD", "NO","FULL", "NO","NONE", "SI","BACKWARD_TRANSITIVE", "Si se eiminan campos --&gt; SI","FORWARD_TRANSITIVE", "NO","FULL_TRANSITIVE", "NO"),"")</f>
        <v/>
      </c>
      <c r="O22" s="18" t="str" cm="1">
        <f t="array" ref="O22">IFERROR(_xlfn.SWITCH(L22,"BACKWARD", "NO","FORWARD", "SI","FULL", "NO","NONE", "SI","BACKWARD_TRANSITIVE", "NO","FORWARD_TRANSITIVE", "SI","FULL_TRANSITIVE", "NO"),"")</f>
        <v/>
      </c>
      <c r="P22" s="18" t="str">
        <f t="shared" si="0"/>
        <v/>
      </c>
      <c r="Q22" s="24"/>
      <c r="R22" s="24"/>
      <c r="S22" s="24"/>
      <c r="T22" s="25"/>
      <c r="U22" s="25"/>
    </row>
    <row r="23" spans="1:21" ht="18" customHeight="1" x14ac:dyDescent="0.25">
      <c r="A23" s="17"/>
      <c r="B23" s="17" t="str">
        <f>IFERROR(VLOOKUP(A23,Soporte_Schema!A:B,2,FALSE),"")</f>
        <v/>
      </c>
      <c r="C23" s="59"/>
      <c r="D23" s="18" t="str">
        <f>IFERROR(VLOOKUP(A23,Soporte_Schema!A:C,3,FALSE),"")</f>
        <v/>
      </c>
      <c r="E23" s="59"/>
      <c r="F23" s="18" t="str">
        <f>IFERROR(VLOOKUP(A23,Soporte_Schema!A:D,4,FALSE),"")</f>
        <v/>
      </c>
      <c r="G23" s="18" t="str">
        <f>IFERROR(VLOOKUP(A23,Soporte_Schema!A:E,5,FALSE),"")</f>
        <v/>
      </c>
      <c r="H23" s="18" t="str">
        <f>IFERROR(VLOOKUP(A23,Soporte_Schema!A:F,6,FALSE),"")</f>
        <v/>
      </c>
      <c r="I23" s="27"/>
      <c r="J23" s="18" t="str" cm="1">
        <f t="array" ref="J23">IFERROR(_xlfn.SWITCH(I23,"KEY",_xlfn.CONCAT(A23,"-key"),"VALUE",_xlfn.CONCAT(A23,"-value")),"")</f>
        <v/>
      </c>
      <c r="K23" s="59"/>
      <c r="L23" s="59"/>
      <c r="M23" s="59"/>
      <c r="N23" s="18" t="str" cm="1">
        <f t="array" ref="N23">IFERROR(_xlfn.SWITCH(L23,"BACKWARD", "Si se eiminan campos --&gt; SI","FORWARD", "NO","FULL", "NO","NONE", "SI","BACKWARD_TRANSITIVE", "Si se eiminan campos --&gt; SI","FORWARD_TRANSITIVE", "NO","FULL_TRANSITIVE", "NO"),"")</f>
        <v/>
      </c>
      <c r="O23" s="18" t="str" cm="1">
        <f t="array" ref="O23">IFERROR(_xlfn.SWITCH(L23,"BACKWARD", "NO","FORWARD", "SI","FULL", "NO","NONE", "SI","BACKWARD_TRANSITIVE", "NO","FORWARD_TRANSITIVE", "SI","FULL_TRANSITIVE", "NO"),"")</f>
        <v/>
      </c>
      <c r="P23" s="18" t="str">
        <f t="shared" si="0"/>
        <v/>
      </c>
      <c r="Q23" s="24"/>
      <c r="R23" s="24"/>
      <c r="S23" s="24"/>
      <c r="T23" s="25"/>
      <c r="U23" s="25"/>
    </row>
    <row r="24" spans="1:21" ht="18" customHeight="1" x14ac:dyDescent="0.25">
      <c r="A24" s="17"/>
      <c r="B24" s="17" t="str">
        <f>IFERROR(VLOOKUP(A24,Soporte_Schema!A:B,2,FALSE),"")</f>
        <v/>
      </c>
      <c r="C24" s="59"/>
      <c r="D24" s="18" t="str">
        <f>IFERROR(VLOOKUP(A24,Soporte_Schema!A:C,3,FALSE),"")</f>
        <v/>
      </c>
      <c r="E24" s="59"/>
      <c r="F24" s="18" t="str">
        <f>IFERROR(VLOOKUP(A24,Soporte_Schema!A:D,4,FALSE),"")</f>
        <v/>
      </c>
      <c r="G24" s="18" t="str">
        <f>IFERROR(VLOOKUP(A24,Soporte_Schema!A:E,5,FALSE),"")</f>
        <v/>
      </c>
      <c r="H24" s="18" t="str">
        <f>IFERROR(VLOOKUP(A24,Soporte_Schema!A:F,6,FALSE),"")</f>
        <v/>
      </c>
      <c r="I24" s="27"/>
      <c r="J24" s="18" t="str" cm="1">
        <f t="array" ref="J24">IFERROR(_xlfn.SWITCH(I24,"KEY",_xlfn.CONCAT(A24,"-key"),"VALUE",_xlfn.CONCAT(A24,"-value")),"")</f>
        <v/>
      </c>
      <c r="K24" s="59"/>
      <c r="L24" s="59"/>
      <c r="M24" s="59"/>
      <c r="N24" s="18" t="str" cm="1">
        <f t="array" ref="N24">IFERROR(_xlfn.SWITCH(L24,"BACKWARD", "Si se eiminan campos --&gt; SI","FORWARD", "NO","FULL", "NO","NONE", "SI","BACKWARD_TRANSITIVE", "Si se eiminan campos --&gt; SI","FORWARD_TRANSITIVE", "NO","FULL_TRANSITIVE", "NO"),"")</f>
        <v/>
      </c>
      <c r="O24" s="18" t="str" cm="1">
        <f t="array" ref="O24">IFERROR(_xlfn.SWITCH(L24,"BACKWARD", "NO","FORWARD", "SI","FULL", "NO","NONE", "SI","BACKWARD_TRANSITIVE", "NO","FORWARD_TRANSITIVE", "SI","FULL_TRANSITIVE", "NO"),"")</f>
        <v/>
      </c>
      <c r="P24" s="18" t="str">
        <f t="shared" si="0"/>
        <v/>
      </c>
      <c r="Q24" s="24"/>
      <c r="R24" s="24"/>
      <c r="S24" s="24"/>
      <c r="T24" s="25"/>
      <c r="U24" s="25"/>
    </row>
    <row r="25" spans="1:21" ht="18" customHeight="1" x14ac:dyDescent="0.25">
      <c r="A25" s="17"/>
      <c r="B25" s="17" t="str">
        <f>IFERROR(VLOOKUP(A25,Soporte_Schema!A:B,2,FALSE),"")</f>
        <v/>
      </c>
      <c r="C25" s="59"/>
      <c r="D25" s="18" t="str">
        <f>IFERROR(VLOOKUP(A25,Soporte_Schema!A:C,3,FALSE),"")</f>
        <v/>
      </c>
      <c r="E25" s="59"/>
      <c r="F25" s="18" t="str">
        <f>IFERROR(VLOOKUP(A25,Soporte_Schema!A:D,4,FALSE),"")</f>
        <v/>
      </c>
      <c r="G25" s="18" t="str">
        <f>IFERROR(VLOOKUP(A25,Soporte_Schema!A:E,5,FALSE),"")</f>
        <v/>
      </c>
      <c r="H25" s="18" t="str">
        <f>IFERROR(VLOOKUP(A25,Soporte_Schema!A:F,6,FALSE),"")</f>
        <v/>
      </c>
      <c r="I25" s="27"/>
      <c r="J25" s="18" t="str" cm="1">
        <f t="array" ref="J25">IFERROR(_xlfn.SWITCH(I25,"KEY",_xlfn.CONCAT(A25,"-key"),"VALUE",_xlfn.CONCAT(A25,"-value")),"")</f>
        <v/>
      </c>
      <c r="K25" s="59"/>
      <c r="L25" s="59"/>
      <c r="M25" s="59"/>
      <c r="N25" s="18" t="str" cm="1">
        <f t="array" ref="N25">IFERROR(_xlfn.SWITCH(L25,"BACKWARD", "Si se eiminan campos --&gt; SI","FORWARD", "NO","FULL", "NO","NONE", "SI","BACKWARD_TRANSITIVE", "Si se eiminan campos --&gt; SI","FORWARD_TRANSITIVE", "NO","FULL_TRANSITIVE", "NO"),"")</f>
        <v/>
      </c>
      <c r="O25" s="18" t="str" cm="1">
        <f t="array" ref="O25">IFERROR(_xlfn.SWITCH(L25,"BACKWARD", "NO","FORWARD", "SI","FULL", "NO","NONE", "SI","BACKWARD_TRANSITIVE", "NO","FORWARD_TRANSITIVE", "SI","FULL_TRANSITIVE", "NO"),"")</f>
        <v/>
      </c>
      <c r="P25" s="18" t="str">
        <f t="shared" si="0"/>
        <v/>
      </c>
      <c r="Q25" s="24"/>
      <c r="R25" s="24"/>
      <c r="S25" s="24"/>
      <c r="T25" s="25"/>
      <c r="U25" s="25"/>
    </row>
    <row r="26" spans="1:21" ht="18" customHeight="1" x14ac:dyDescent="0.25">
      <c r="A26" s="17"/>
      <c r="B26" s="17" t="str">
        <f>IFERROR(VLOOKUP(A26,Soporte_Schema!A:B,2,FALSE),"")</f>
        <v/>
      </c>
      <c r="C26" s="59"/>
      <c r="D26" s="18" t="str">
        <f>IFERROR(VLOOKUP(A26,Soporte_Schema!A:C,3,FALSE),"")</f>
        <v/>
      </c>
      <c r="E26" s="59"/>
      <c r="F26" s="18" t="str">
        <f>IFERROR(VLOOKUP(A26,Soporte_Schema!A:D,4,FALSE),"")</f>
        <v/>
      </c>
      <c r="G26" s="18" t="str">
        <f>IFERROR(VLOOKUP(A26,Soporte_Schema!A:E,5,FALSE),"")</f>
        <v/>
      </c>
      <c r="H26" s="18" t="str">
        <f>IFERROR(VLOOKUP(A26,Soporte_Schema!A:F,6,FALSE),"")</f>
        <v/>
      </c>
      <c r="I26" s="27"/>
      <c r="J26" s="18" t="str" cm="1">
        <f t="array" ref="J26">IFERROR(_xlfn.SWITCH(I26,"KEY",_xlfn.CONCAT(A26,"-key"),"VALUE",_xlfn.CONCAT(A26,"-value")),"")</f>
        <v/>
      </c>
      <c r="K26" s="59"/>
      <c r="L26" s="59"/>
      <c r="M26" s="59"/>
      <c r="N26" s="18" t="str" cm="1">
        <f t="array" ref="N26">IFERROR(_xlfn.SWITCH(L26,"BACKWARD", "Si se eiminan campos --&gt; SI","FORWARD", "NO","FULL", "NO","NONE", "SI","BACKWARD_TRANSITIVE", "Si se eiminan campos --&gt; SI","FORWARD_TRANSITIVE", "NO","FULL_TRANSITIVE", "NO"),"")</f>
        <v/>
      </c>
      <c r="O26" s="18" t="str" cm="1">
        <f t="array" ref="O26">IFERROR(_xlfn.SWITCH(L26,"BACKWARD", "NO","FORWARD", "SI","FULL", "NO","NONE", "SI","BACKWARD_TRANSITIVE", "NO","FORWARD_TRANSITIVE", "SI","FULL_TRANSITIVE", "NO"),"")</f>
        <v/>
      </c>
      <c r="P26" s="18" t="str">
        <f t="shared" si="0"/>
        <v/>
      </c>
      <c r="Q26" s="24"/>
      <c r="R26" s="24"/>
      <c r="S26" s="24"/>
      <c r="T26" s="25"/>
      <c r="U26" s="25"/>
    </row>
    <row r="27" spans="1:21" ht="18" customHeight="1" x14ac:dyDescent="0.25">
      <c r="A27" s="17"/>
      <c r="B27" s="17" t="str">
        <f>IFERROR(VLOOKUP(A27,Soporte_Schema!A:B,2,FALSE),"")</f>
        <v/>
      </c>
      <c r="C27" s="59"/>
      <c r="D27" s="18" t="str">
        <f>IFERROR(VLOOKUP(A27,Soporte_Schema!A:C,3,FALSE),"")</f>
        <v/>
      </c>
      <c r="E27" s="59"/>
      <c r="F27" s="18" t="str">
        <f>IFERROR(VLOOKUP(A27,Soporte_Schema!A:D,4,FALSE),"")</f>
        <v/>
      </c>
      <c r="G27" s="18" t="str">
        <f>IFERROR(VLOOKUP(A27,Soporte_Schema!A:E,5,FALSE),"")</f>
        <v/>
      </c>
      <c r="H27" s="18" t="str">
        <f>IFERROR(VLOOKUP(A27,Soporte_Schema!A:F,6,FALSE),"")</f>
        <v/>
      </c>
      <c r="I27" s="27"/>
      <c r="J27" s="18" t="str" cm="1">
        <f t="array" ref="J27">IFERROR(_xlfn.SWITCH(I27,"KEY",_xlfn.CONCAT(A27,"-key"),"VALUE",_xlfn.CONCAT(A27,"-value")),"")</f>
        <v/>
      </c>
      <c r="K27" s="59"/>
      <c r="L27" s="59"/>
      <c r="M27" s="59"/>
      <c r="N27" s="18" t="str" cm="1">
        <f t="array" ref="N27">IFERROR(_xlfn.SWITCH(L27,"BACKWARD", "Si se eiminan campos --&gt; SI","FORWARD", "NO","FULL", "NO","NONE", "SI","BACKWARD_TRANSITIVE", "Si se eiminan campos --&gt; SI","FORWARD_TRANSITIVE", "NO","FULL_TRANSITIVE", "NO"),"")</f>
        <v/>
      </c>
      <c r="O27" s="18" t="str" cm="1">
        <f t="array" ref="O27">IFERROR(_xlfn.SWITCH(L27,"BACKWARD", "NO","FORWARD", "SI","FULL", "NO","NONE", "SI","BACKWARD_TRANSITIVE", "NO","FORWARD_TRANSITIVE", "SI","FULL_TRANSITIVE", "NO"),"")</f>
        <v/>
      </c>
      <c r="P27" s="18" t="str">
        <f t="shared" si="0"/>
        <v/>
      </c>
      <c r="Q27" s="24"/>
      <c r="R27" s="24"/>
      <c r="S27" s="24"/>
      <c r="T27" s="25"/>
      <c r="U27" s="25"/>
    </row>
    <row r="28" spans="1:21" ht="18" customHeight="1" x14ac:dyDescent="0.25">
      <c r="A28" s="17"/>
      <c r="B28" s="17" t="str">
        <f>IFERROR(VLOOKUP(A28,Soporte_Schema!A:B,2,FALSE),"")</f>
        <v/>
      </c>
      <c r="C28" s="59"/>
      <c r="D28" s="18" t="str">
        <f>IFERROR(VLOOKUP(A28,Soporte_Schema!A:C,3,FALSE),"")</f>
        <v/>
      </c>
      <c r="E28" s="59"/>
      <c r="F28" s="18" t="str">
        <f>IFERROR(VLOOKUP(A28,Soporte_Schema!A:D,4,FALSE),"")</f>
        <v/>
      </c>
      <c r="G28" s="18" t="str">
        <f>IFERROR(VLOOKUP(A28,Soporte_Schema!A:E,5,FALSE),"")</f>
        <v/>
      </c>
      <c r="H28" s="18" t="str">
        <f>IFERROR(VLOOKUP(A28,Soporte_Schema!A:F,6,FALSE),"")</f>
        <v/>
      </c>
      <c r="I28" s="27"/>
      <c r="J28" s="18" t="str" cm="1">
        <f t="array" ref="J28">IFERROR(_xlfn.SWITCH(I28,"KEY",_xlfn.CONCAT(A28,"-key"),"VALUE",_xlfn.CONCAT(A28,"-value")),"")</f>
        <v/>
      </c>
      <c r="K28" s="59"/>
      <c r="L28" s="59"/>
      <c r="M28" s="59"/>
      <c r="N28" s="18" t="str" cm="1">
        <f t="array" ref="N28">IFERROR(_xlfn.SWITCH(L28,"BACKWARD", "Si se eiminan campos --&gt; SI","FORWARD", "NO","FULL", "NO","NONE", "SI","BACKWARD_TRANSITIVE", "Si se eiminan campos --&gt; SI","FORWARD_TRANSITIVE", "NO","FULL_TRANSITIVE", "NO"),"")</f>
        <v/>
      </c>
      <c r="O28" s="18" t="str" cm="1">
        <f t="array" ref="O28">IFERROR(_xlfn.SWITCH(L28,"BACKWARD", "NO","FORWARD", "SI","FULL", "NO","NONE", "SI","BACKWARD_TRANSITIVE", "NO","FORWARD_TRANSITIVE", "SI","FULL_TRANSITIVE", "NO"),"")</f>
        <v/>
      </c>
      <c r="P28" s="18" t="str">
        <f t="shared" si="0"/>
        <v/>
      </c>
      <c r="Q28" s="24"/>
      <c r="R28" s="24"/>
      <c r="S28" s="24"/>
      <c r="T28" s="25"/>
      <c r="U28" s="25"/>
    </row>
    <row r="29" spans="1:21" ht="18" customHeight="1" x14ac:dyDescent="0.25">
      <c r="A29" s="17"/>
      <c r="B29" s="17" t="str">
        <f>IFERROR(VLOOKUP(A29,Soporte_Schema!A:B,2,FALSE),"")</f>
        <v/>
      </c>
      <c r="C29" s="59"/>
      <c r="D29" s="18" t="str">
        <f>IFERROR(VLOOKUP(A29,Soporte_Schema!A:C,3,FALSE),"")</f>
        <v/>
      </c>
      <c r="E29" s="59"/>
      <c r="F29" s="18" t="str">
        <f>IFERROR(VLOOKUP(A29,Soporte_Schema!A:D,4,FALSE),"")</f>
        <v/>
      </c>
      <c r="G29" s="18" t="str">
        <f>IFERROR(VLOOKUP(A29,Soporte_Schema!A:E,5,FALSE),"")</f>
        <v/>
      </c>
      <c r="H29" s="18" t="str">
        <f>IFERROR(VLOOKUP(A29,Soporte_Schema!A:F,6,FALSE),"")</f>
        <v/>
      </c>
      <c r="I29" s="27"/>
      <c r="J29" s="18" t="str" cm="1">
        <f t="array" ref="J29">IFERROR(_xlfn.SWITCH(I29,"KEY",_xlfn.CONCAT(A29,"-key"),"VALUE",_xlfn.CONCAT(A29,"-value")),"")</f>
        <v/>
      </c>
      <c r="K29" s="59"/>
      <c r="L29" s="59"/>
      <c r="M29" s="59"/>
      <c r="N29" s="18" t="str" cm="1">
        <f t="array" ref="N29">IFERROR(_xlfn.SWITCH(L29,"BACKWARD", "Si se eiminan campos --&gt; SI","FORWARD", "NO","FULL", "NO","NONE", "SI","BACKWARD_TRANSITIVE", "Si se eiminan campos --&gt; SI","FORWARD_TRANSITIVE", "NO","FULL_TRANSITIVE", "NO"),"")</f>
        <v/>
      </c>
      <c r="O29" s="18" t="str" cm="1">
        <f t="array" ref="O29">IFERROR(_xlfn.SWITCH(L29,"BACKWARD", "NO","FORWARD", "SI","FULL", "NO","NONE", "SI","BACKWARD_TRANSITIVE", "NO","FORWARD_TRANSITIVE", "SI","FULL_TRANSITIVE", "NO"),"")</f>
        <v/>
      </c>
      <c r="P29" s="18" t="str">
        <f t="shared" si="0"/>
        <v/>
      </c>
      <c r="Q29" s="24"/>
      <c r="R29" s="24"/>
      <c r="S29" s="24"/>
      <c r="T29" s="25"/>
      <c r="U29" s="25"/>
    </row>
    <row r="30" spans="1:21" ht="18" customHeight="1" x14ac:dyDescent="0.25">
      <c r="A30" s="17"/>
      <c r="B30" s="17" t="str">
        <f>IFERROR(VLOOKUP(A30,Soporte_Schema!A:B,2,FALSE),"")</f>
        <v/>
      </c>
      <c r="C30" s="59"/>
      <c r="D30" s="18" t="str">
        <f>IFERROR(VLOOKUP(A30,Soporte_Schema!A:C,3,FALSE),"")</f>
        <v/>
      </c>
      <c r="E30" s="59"/>
      <c r="F30" s="18" t="str">
        <f>IFERROR(VLOOKUP(A30,Soporte_Schema!A:D,4,FALSE),"")</f>
        <v/>
      </c>
      <c r="G30" s="18" t="str">
        <f>IFERROR(VLOOKUP(A30,Soporte_Schema!A:E,5,FALSE),"")</f>
        <v/>
      </c>
      <c r="H30" s="18" t="str">
        <f>IFERROR(VLOOKUP(A30,Soporte_Schema!A:F,6,FALSE),"")</f>
        <v/>
      </c>
      <c r="I30" s="27"/>
      <c r="J30" s="18" t="str" cm="1">
        <f t="array" ref="J30">IFERROR(_xlfn.SWITCH(I30,"KEY",_xlfn.CONCAT(A30,"-key"),"VALUE",_xlfn.CONCAT(A30,"-value")),"")</f>
        <v/>
      </c>
      <c r="K30" s="59"/>
      <c r="L30" s="59"/>
      <c r="M30" s="59"/>
      <c r="N30" s="18" t="str" cm="1">
        <f t="array" ref="N30">IFERROR(_xlfn.SWITCH(L30,"BACKWARD", "Si se eiminan campos --&gt; SI","FORWARD", "NO","FULL", "NO","NONE", "SI","BACKWARD_TRANSITIVE", "Si se eiminan campos --&gt; SI","FORWARD_TRANSITIVE", "NO","FULL_TRANSITIVE", "NO"),"")</f>
        <v/>
      </c>
      <c r="O30" s="18" t="str" cm="1">
        <f t="array" ref="O30">IFERROR(_xlfn.SWITCH(L30,"BACKWARD", "NO","FORWARD", "SI","FULL", "NO","NONE", "SI","BACKWARD_TRANSITIVE", "NO","FORWARD_TRANSITIVE", "SI","FULL_TRANSITIVE", "NO"),"")</f>
        <v/>
      </c>
      <c r="P30" s="18" t="str">
        <f t="shared" si="0"/>
        <v/>
      </c>
      <c r="Q30" s="24"/>
      <c r="R30" s="24"/>
      <c r="S30" s="24"/>
      <c r="T30" s="25"/>
      <c r="U30" s="25"/>
    </row>
    <row r="31" spans="1:21" ht="18" customHeight="1" x14ac:dyDescent="0.25">
      <c r="A31" s="17"/>
      <c r="B31" s="17" t="str">
        <f>IFERROR(VLOOKUP(A31,Soporte_Schema!A:B,2,FALSE),"")</f>
        <v/>
      </c>
      <c r="C31" s="59"/>
      <c r="D31" s="18" t="str">
        <f>IFERROR(VLOOKUP(A31,Soporte_Schema!A:C,3,FALSE),"")</f>
        <v/>
      </c>
      <c r="E31" s="59"/>
      <c r="F31" s="18" t="str">
        <f>IFERROR(VLOOKUP(A31,Soporte_Schema!A:D,4,FALSE),"")</f>
        <v/>
      </c>
      <c r="G31" s="18" t="str">
        <f>IFERROR(VLOOKUP(A31,Soporte_Schema!A:E,5,FALSE),"")</f>
        <v/>
      </c>
      <c r="H31" s="18" t="str">
        <f>IFERROR(VLOOKUP(A31,Soporte_Schema!A:F,6,FALSE),"")</f>
        <v/>
      </c>
      <c r="I31" s="27"/>
      <c r="J31" s="18" t="str" cm="1">
        <f t="array" ref="J31">IFERROR(_xlfn.SWITCH(I31,"KEY",_xlfn.CONCAT(A31,"-key"),"VALUE",_xlfn.CONCAT(A31,"-value")),"")</f>
        <v/>
      </c>
      <c r="K31" s="59"/>
      <c r="L31" s="59"/>
      <c r="M31" s="59"/>
      <c r="N31" s="18" t="str" cm="1">
        <f t="array" ref="N31">IFERROR(_xlfn.SWITCH(L31,"BACKWARD", "Si se eiminan campos --&gt; SI","FORWARD", "NO","FULL", "NO","NONE", "SI","BACKWARD_TRANSITIVE", "Si se eiminan campos --&gt; SI","FORWARD_TRANSITIVE", "NO","FULL_TRANSITIVE", "NO"),"")</f>
        <v/>
      </c>
      <c r="O31" s="18" t="str" cm="1">
        <f t="array" ref="O31">IFERROR(_xlfn.SWITCH(L31,"BACKWARD", "NO","FORWARD", "SI","FULL", "NO","NONE", "SI","BACKWARD_TRANSITIVE", "NO","FORWARD_TRANSITIVE", "SI","FULL_TRANSITIVE", "NO"),"")</f>
        <v/>
      </c>
      <c r="P31" s="18" t="str">
        <f t="shared" si="0"/>
        <v/>
      </c>
      <c r="Q31" s="24"/>
      <c r="R31" s="24"/>
      <c r="S31" s="24"/>
      <c r="T31" s="25"/>
      <c r="U31" s="25"/>
    </row>
    <row r="32" spans="1:21" ht="18" customHeight="1" x14ac:dyDescent="0.25">
      <c r="A32" s="17"/>
      <c r="B32" s="17" t="str">
        <f>IFERROR(VLOOKUP(A32,Soporte_Schema!A:B,2,FALSE),"")</f>
        <v/>
      </c>
      <c r="C32" s="59"/>
      <c r="D32" s="18" t="str">
        <f>IFERROR(VLOOKUP(A32,Soporte_Schema!A:C,3,FALSE),"")</f>
        <v/>
      </c>
      <c r="E32" s="59"/>
      <c r="F32" s="18" t="str">
        <f>IFERROR(VLOOKUP(A32,Soporte_Schema!A:D,4,FALSE),"")</f>
        <v/>
      </c>
      <c r="G32" s="18" t="str">
        <f>IFERROR(VLOOKUP(A32,Soporte_Schema!A:E,5,FALSE),"")</f>
        <v/>
      </c>
      <c r="H32" s="18" t="str">
        <f>IFERROR(VLOOKUP(A32,Soporte_Schema!A:F,6,FALSE),"")</f>
        <v/>
      </c>
      <c r="I32" s="27"/>
      <c r="J32" s="18" t="str" cm="1">
        <f t="array" ref="J32">IFERROR(_xlfn.SWITCH(I32,"KEY",_xlfn.CONCAT(A32,"-key"),"VALUE",_xlfn.CONCAT(A32,"-value")),"")</f>
        <v/>
      </c>
      <c r="K32" s="59"/>
      <c r="L32" s="59"/>
      <c r="M32" s="59"/>
      <c r="N32" s="18" t="str" cm="1">
        <f t="array" ref="N32">IFERROR(_xlfn.SWITCH(L32,"BACKWARD", "Si se eiminan campos --&gt; SI","FORWARD", "NO","FULL", "NO","NONE", "SI","BACKWARD_TRANSITIVE", "Si se eiminan campos --&gt; SI","FORWARD_TRANSITIVE", "NO","FULL_TRANSITIVE", "NO"),"")</f>
        <v/>
      </c>
      <c r="O32" s="18" t="str" cm="1">
        <f t="array" ref="O32">IFERROR(_xlfn.SWITCH(L32,"BACKWARD", "NO","FORWARD", "SI","FULL", "NO","NONE", "SI","BACKWARD_TRANSITIVE", "NO","FORWARD_TRANSITIVE", "SI","FULL_TRANSITIVE", "NO"),"")</f>
        <v/>
      </c>
      <c r="P32" s="18" t="str">
        <f t="shared" si="0"/>
        <v/>
      </c>
      <c r="Q32" s="24"/>
      <c r="R32" s="24"/>
      <c r="S32" s="24"/>
      <c r="T32" s="25"/>
      <c r="U32" s="25"/>
    </row>
    <row r="33" spans="1:21" ht="18" customHeight="1" x14ac:dyDescent="0.25">
      <c r="A33" s="17"/>
      <c r="B33" s="17" t="str">
        <f>IFERROR(VLOOKUP(A33,Soporte_Schema!A:B,2,FALSE),"")</f>
        <v/>
      </c>
      <c r="C33" s="59"/>
      <c r="D33" s="18" t="str">
        <f>IFERROR(VLOOKUP(A33,Soporte_Schema!A:C,3,FALSE),"")</f>
        <v/>
      </c>
      <c r="E33" s="59"/>
      <c r="F33" s="18" t="str">
        <f>IFERROR(VLOOKUP(A33,Soporte_Schema!A:D,4,FALSE),"")</f>
        <v/>
      </c>
      <c r="G33" s="18" t="str">
        <f>IFERROR(VLOOKUP(A33,Soporte_Schema!A:E,5,FALSE),"")</f>
        <v/>
      </c>
      <c r="H33" s="18" t="str">
        <f>IFERROR(VLOOKUP(A33,Soporte_Schema!A:F,6,FALSE),"")</f>
        <v/>
      </c>
      <c r="I33" s="27"/>
      <c r="J33" s="18" t="str" cm="1">
        <f t="array" ref="J33">IFERROR(_xlfn.SWITCH(I33,"KEY",_xlfn.CONCAT(A33,"-key"),"VALUE",_xlfn.CONCAT(A33,"-value")),"")</f>
        <v/>
      </c>
      <c r="K33" s="59"/>
      <c r="L33" s="59"/>
      <c r="M33" s="59"/>
      <c r="N33" s="18" t="str" cm="1">
        <f t="array" ref="N33">IFERROR(_xlfn.SWITCH(L33,"BACKWARD", "Si se eiminan campos --&gt; SI","FORWARD", "NO","FULL", "NO","NONE", "SI","BACKWARD_TRANSITIVE", "Si se eiminan campos --&gt; SI","FORWARD_TRANSITIVE", "NO","FULL_TRANSITIVE", "NO"),"")</f>
        <v/>
      </c>
      <c r="O33" s="18" t="str" cm="1">
        <f t="array" ref="O33">IFERROR(_xlfn.SWITCH(L33,"BACKWARD", "NO","FORWARD", "SI","FULL", "NO","NONE", "SI","BACKWARD_TRANSITIVE", "NO","FORWARD_TRANSITIVE", "SI","FULL_TRANSITIVE", "NO"),"")</f>
        <v/>
      </c>
      <c r="P33" s="18" t="str">
        <f t="shared" si="0"/>
        <v/>
      </c>
      <c r="Q33" s="24"/>
      <c r="R33" s="24"/>
      <c r="S33" s="24"/>
      <c r="T33" s="25"/>
      <c r="U33" s="25"/>
    </row>
    <row r="34" spans="1:21" ht="18" customHeight="1" x14ac:dyDescent="0.25">
      <c r="A34" s="17"/>
      <c r="B34" s="17" t="str">
        <f>IFERROR(VLOOKUP(A34,Soporte_Schema!A:B,2,FALSE),"")</f>
        <v/>
      </c>
      <c r="C34" s="59"/>
      <c r="D34" s="18" t="str">
        <f>IFERROR(VLOOKUP(A34,Soporte_Schema!A:C,3,FALSE),"")</f>
        <v/>
      </c>
      <c r="E34" s="59"/>
      <c r="F34" s="18" t="str">
        <f>IFERROR(VLOOKUP(A34,Soporte_Schema!A:D,4,FALSE),"")</f>
        <v/>
      </c>
      <c r="G34" s="18" t="str">
        <f>IFERROR(VLOOKUP(A34,Soporte_Schema!A:E,5,FALSE),"")</f>
        <v/>
      </c>
      <c r="H34" s="18" t="str">
        <f>IFERROR(VLOOKUP(A34,Soporte_Schema!A:F,6,FALSE),"")</f>
        <v/>
      </c>
      <c r="I34" s="27"/>
      <c r="J34" s="18" t="str" cm="1">
        <f t="array" ref="J34">IFERROR(_xlfn.SWITCH(I34,"KEY",_xlfn.CONCAT(A34,"-key"),"VALUE",_xlfn.CONCAT(A34,"-value")),"")</f>
        <v/>
      </c>
      <c r="K34" s="59"/>
      <c r="L34" s="59"/>
      <c r="M34" s="59"/>
      <c r="N34" s="18" t="str" cm="1">
        <f t="array" ref="N34">IFERROR(_xlfn.SWITCH(L34,"BACKWARD", "Si se eiminan campos --&gt; SI","FORWARD", "NO","FULL", "NO","NONE", "SI","BACKWARD_TRANSITIVE", "Si se eiminan campos --&gt; SI","FORWARD_TRANSITIVE", "NO","FULL_TRANSITIVE", "NO"),"")</f>
        <v/>
      </c>
      <c r="O34" s="18" t="str" cm="1">
        <f t="array" ref="O34">IFERROR(_xlfn.SWITCH(L34,"BACKWARD", "NO","FORWARD", "SI","FULL", "NO","NONE", "SI","BACKWARD_TRANSITIVE", "NO","FORWARD_TRANSITIVE", "SI","FULL_TRANSITIVE", "NO"),"")</f>
        <v/>
      </c>
      <c r="P34" s="18" t="str">
        <f t="shared" si="0"/>
        <v/>
      </c>
      <c r="Q34" s="24"/>
      <c r="R34" s="24"/>
      <c r="S34" s="24"/>
      <c r="T34" s="25"/>
      <c r="U34" s="25"/>
    </row>
    <row r="35" spans="1:21" ht="18" customHeight="1" x14ac:dyDescent="0.25">
      <c r="A35" s="17"/>
      <c r="B35" s="17" t="str">
        <f>IFERROR(VLOOKUP(A35,Soporte_Schema!A:B,2,FALSE),"")</f>
        <v/>
      </c>
      <c r="C35" s="59"/>
      <c r="D35" s="18" t="str">
        <f>IFERROR(VLOOKUP(A35,Soporte_Schema!A:C,3,FALSE),"")</f>
        <v/>
      </c>
      <c r="E35" s="59"/>
      <c r="F35" s="18" t="str">
        <f>IFERROR(VLOOKUP(A35,Soporte_Schema!A:D,4,FALSE),"")</f>
        <v/>
      </c>
      <c r="G35" s="18" t="str">
        <f>IFERROR(VLOOKUP(A35,Soporte_Schema!A:E,5,FALSE),"")</f>
        <v/>
      </c>
      <c r="H35" s="18" t="str">
        <f>IFERROR(VLOOKUP(A35,Soporte_Schema!A:F,6,FALSE),"")</f>
        <v/>
      </c>
      <c r="I35" s="27"/>
      <c r="J35" s="18" t="str" cm="1">
        <f t="array" ref="J35">IFERROR(_xlfn.SWITCH(I35,"KEY",_xlfn.CONCAT(A35,"-key"),"VALUE",_xlfn.CONCAT(A35,"-value")),"")</f>
        <v/>
      </c>
      <c r="K35" s="59"/>
      <c r="L35" s="59"/>
      <c r="M35" s="59"/>
      <c r="N35" s="18" t="str" cm="1">
        <f t="array" ref="N35">IFERROR(_xlfn.SWITCH(L35,"BACKWARD", "Si se eiminan campos --&gt; SI","FORWARD", "NO","FULL", "NO","NONE", "SI","BACKWARD_TRANSITIVE", "Si se eiminan campos --&gt; SI","FORWARD_TRANSITIVE", "NO","FULL_TRANSITIVE", "NO"),"")</f>
        <v/>
      </c>
      <c r="O35" s="18" t="str" cm="1">
        <f t="array" ref="O35">IFERROR(_xlfn.SWITCH(L35,"BACKWARD", "NO","FORWARD", "SI","FULL", "NO","NONE", "SI","BACKWARD_TRANSITIVE", "NO","FORWARD_TRANSITIVE", "SI","FULL_TRANSITIVE", "NO"),"")</f>
        <v/>
      </c>
      <c r="P35" s="18" t="str">
        <f t="shared" si="0"/>
        <v/>
      </c>
      <c r="Q35" s="24"/>
      <c r="R35" s="24"/>
      <c r="S35" s="24"/>
      <c r="T35" s="25"/>
      <c r="U35" s="25"/>
    </row>
    <row r="36" spans="1:21" ht="18" customHeight="1" x14ac:dyDescent="0.25">
      <c r="A36" s="17"/>
      <c r="B36" s="17" t="str">
        <f>IFERROR(VLOOKUP(A36,Soporte_Schema!A:B,2,FALSE),"")</f>
        <v/>
      </c>
      <c r="C36" s="59"/>
      <c r="D36" s="18" t="str">
        <f>IFERROR(VLOOKUP(A36,Soporte_Schema!A:C,3,FALSE),"")</f>
        <v/>
      </c>
      <c r="E36" s="59"/>
      <c r="F36" s="18" t="str">
        <f>IFERROR(VLOOKUP(A36,Soporte_Schema!A:D,4,FALSE),"")</f>
        <v/>
      </c>
      <c r="G36" s="18" t="str">
        <f>IFERROR(VLOOKUP(A36,Soporte_Schema!A:E,5,FALSE),"")</f>
        <v/>
      </c>
      <c r="H36" s="18" t="str">
        <f>IFERROR(VLOOKUP(A36,Soporte_Schema!A:F,6,FALSE),"")</f>
        <v/>
      </c>
      <c r="I36" s="27"/>
      <c r="J36" s="18" t="str" cm="1">
        <f t="array" ref="J36">IFERROR(_xlfn.SWITCH(I36,"KEY",_xlfn.CONCAT(A36,"-key"),"VALUE",_xlfn.CONCAT(A36,"-value")),"")</f>
        <v/>
      </c>
      <c r="K36" s="59"/>
      <c r="L36" s="59"/>
      <c r="M36" s="59"/>
      <c r="N36" s="18" t="str" cm="1">
        <f t="array" ref="N36">IFERROR(_xlfn.SWITCH(L36,"BACKWARD", "Si se eiminan campos --&gt; SI","FORWARD", "NO","FULL", "NO","NONE", "SI","BACKWARD_TRANSITIVE", "Si se eiminan campos --&gt; SI","FORWARD_TRANSITIVE", "NO","FULL_TRANSITIVE", "NO"),"")</f>
        <v/>
      </c>
      <c r="O36" s="18" t="str" cm="1">
        <f t="array" ref="O36">IFERROR(_xlfn.SWITCH(L36,"BACKWARD", "NO","FORWARD", "SI","FULL", "NO","NONE", "SI","BACKWARD_TRANSITIVE", "NO","FORWARD_TRANSITIVE", "SI","FULL_TRANSITIVE", "NO"),"")</f>
        <v/>
      </c>
      <c r="P36" s="18" t="str">
        <f t="shared" si="0"/>
        <v/>
      </c>
      <c r="Q36" s="24"/>
      <c r="R36" s="24"/>
      <c r="S36" s="24"/>
      <c r="T36" s="25"/>
      <c r="U36" s="25"/>
    </row>
    <row r="37" spans="1:21" ht="18" customHeight="1" x14ac:dyDescent="0.25">
      <c r="A37" s="17"/>
      <c r="B37" s="17" t="str">
        <f>IFERROR(VLOOKUP(A37,Soporte_Schema!A:B,2,FALSE),"")</f>
        <v/>
      </c>
      <c r="C37" s="59"/>
      <c r="D37" s="18" t="str">
        <f>IFERROR(VLOOKUP(A37,Soporte_Schema!A:C,3,FALSE),"")</f>
        <v/>
      </c>
      <c r="E37" s="59"/>
      <c r="F37" s="18" t="str">
        <f>IFERROR(VLOOKUP(A37,Soporte_Schema!A:D,4,FALSE),"")</f>
        <v/>
      </c>
      <c r="G37" s="18" t="str">
        <f>IFERROR(VLOOKUP(A37,Soporte_Schema!A:E,5,FALSE),"")</f>
        <v/>
      </c>
      <c r="H37" s="18" t="str">
        <f>IFERROR(VLOOKUP(A37,Soporte_Schema!A:F,6,FALSE),"")</f>
        <v/>
      </c>
      <c r="I37" s="27"/>
      <c r="J37" s="18" t="str" cm="1">
        <f t="array" ref="J37">IFERROR(_xlfn.SWITCH(I37,"KEY",_xlfn.CONCAT(A37,"-key"),"VALUE",_xlfn.CONCAT(A37,"-value")),"")</f>
        <v/>
      </c>
      <c r="K37" s="59"/>
      <c r="L37" s="59"/>
      <c r="M37" s="59"/>
      <c r="N37" s="18" t="str" cm="1">
        <f t="array" ref="N37">IFERROR(_xlfn.SWITCH(L37,"BACKWARD", "Si se eiminan campos --&gt; SI","FORWARD", "NO","FULL", "NO","NONE", "SI","BACKWARD_TRANSITIVE", "Si se eiminan campos --&gt; SI","FORWARD_TRANSITIVE", "NO","FULL_TRANSITIVE", "NO"),"")</f>
        <v/>
      </c>
      <c r="O37" s="18" t="str" cm="1">
        <f t="array" ref="O37">IFERROR(_xlfn.SWITCH(L37,"BACKWARD", "NO","FORWARD", "SI","FULL", "NO","NONE", "SI","BACKWARD_TRANSITIVE", "NO","FORWARD_TRANSITIVE", "SI","FULL_TRANSITIVE", "NO"),"")</f>
        <v/>
      </c>
      <c r="P37" s="18" t="str">
        <f t="shared" si="0"/>
        <v/>
      </c>
      <c r="Q37" s="24"/>
      <c r="R37" s="24"/>
      <c r="S37" s="24"/>
      <c r="T37" s="25"/>
      <c r="U37" s="25"/>
    </row>
    <row r="38" spans="1:21" ht="18" customHeight="1" x14ac:dyDescent="0.25">
      <c r="A38" s="17"/>
      <c r="B38" s="17" t="str">
        <f>IFERROR(VLOOKUP(A38,Soporte_Schema!A:B,2,FALSE),"")</f>
        <v/>
      </c>
      <c r="C38" s="59"/>
      <c r="D38" s="18" t="str">
        <f>IFERROR(VLOOKUP(A38,Soporte_Schema!A:C,3,FALSE),"")</f>
        <v/>
      </c>
      <c r="E38" s="59"/>
      <c r="F38" s="18" t="str">
        <f>IFERROR(VLOOKUP(A38,Soporte_Schema!A:D,4,FALSE),"")</f>
        <v/>
      </c>
      <c r="G38" s="18" t="str">
        <f>IFERROR(VLOOKUP(A38,Soporte_Schema!A:E,5,FALSE),"")</f>
        <v/>
      </c>
      <c r="H38" s="18" t="str">
        <f>IFERROR(VLOOKUP(A38,Soporte_Schema!A:F,6,FALSE),"")</f>
        <v/>
      </c>
      <c r="I38" s="27"/>
      <c r="J38" s="18" t="str" cm="1">
        <f t="array" ref="J38">IFERROR(_xlfn.SWITCH(I38,"KEY",_xlfn.CONCAT(A38,"-key"),"VALUE",_xlfn.CONCAT(A38,"-value")),"")</f>
        <v/>
      </c>
      <c r="K38" s="59"/>
      <c r="L38" s="59"/>
      <c r="M38" s="59"/>
      <c r="N38" s="18" t="str" cm="1">
        <f t="array" ref="N38">IFERROR(_xlfn.SWITCH(L38,"BACKWARD", "Si se eiminan campos --&gt; SI","FORWARD", "NO","FULL", "NO","NONE", "SI","BACKWARD_TRANSITIVE", "Si se eiminan campos --&gt; SI","FORWARD_TRANSITIVE", "NO","FULL_TRANSITIVE", "NO"),"")</f>
        <v/>
      </c>
      <c r="O38" s="18" t="str" cm="1">
        <f t="array" ref="O38">IFERROR(_xlfn.SWITCH(L38,"BACKWARD", "NO","FORWARD", "SI","FULL", "NO","NONE", "SI","BACKWARD_TRANSITIVE", "NO","FORWARD_TRANSITIVE", "SI","FULL_TRANSITIVE", "NO"),"")</f>
        <v/>
      </c>
      <c r="P38" s="18" t="str">
        <f t="shared" si="0"/>
        <v/>
      </c>
      <c r="Q38" s="24"/>
      <c r="R38" s="24"/>
      <c r="S38" s="24"/>
      <c r="T38" s="25"/>
      <c r="U38" s="25"/>
    </row>
    <row r="39" spans="1:21" ht="18" customHeight="1" x14ac:dyDescent="0.25">
      <c r="A39" s="17"/>
      <c r="B39" s="17" t="str">
        <f>IFERROR(VLOOKUP(A39,Soporte_Schema!A:B,2,FALSE),"")</f>
        <v/>
      </c>
      <c r="C39" s="59"/>
      <c r="D39" s="18" t="str">
        <f>IFERROR(VLOOKUP(A39,Soporte_Schema!A:C,3,FALSE),"")</f>
        <v/>
      </c>
      <c r="E39" s="59"/>
      <c r="F39" s="18" t="str">
        <f>IFERROR(VLOOKUP(A39,Soporte_Schema!A:D,4,FALSE),"")</f>
        <v/>
      </c>
      <c r="G39" s="18" t="str">
        <f>IFERROR(VLOOKUP(A39,Soporte_Schema!A:E,5,FALSE),"")</f>
        <v/>
      </c>
      <c r="H39" s="18" t="str">
        <f>IFERROR(VLOOKUP(A39,Soporte_Schema!A:F,6,FALSE),"")</f>
        <v/>
      </c>
      <c r="I39" s="27"/>
      <c r="J39" s="18" t="str" cm="1">
        <f t="array" ref="J39">IFERROR(_xlfn.SWITCH(I39,"KEY",_xlfn.CONCAT(A39,"-key"),"VALUE",_xlfn.CONCAT(A39,"-value")),"")</f>
        <v/>
      </c>
      <c r="K39" s="59"/>
      <c r="L39" s="59"/>
      <c r="M39" s="59"/>
      <c r="N39" s="18" t="str" cm="1">
        <f t="array" ref="N39">IFERROR(_xlfn.SWITCH(L39,"BACKWARD", "Si se eiminan campos --&gt; SI","FORWARD", "NO","FULL", "NO","NONE", "SI","BACKWARD_TRANSITIVE", "Si se eiminan campos --&gt; SI","FORWARD_TRANSITIVE", "NO","FULL_TRANSITIVE", "NO"),"")</f>
        <v/>
      </c>
      <c r="O39" s="18" t="str" cm="1">
        <f t="array" ref="O39">IFERROR(_xlfn.SWITCH(L39,"BACKWARD", "NO","FORWARD", "SI","FULL", "NO","NONE", "SI","BACKWARD_TRANSITIVE", "NO","FORWARD_TRANSITIVE", "SI","FULL_TRANSITIVE", "NO"),"")</f>
        <v/>
      </c>
      <c r="P39" s="18" t="str">
        <f t="shared" si="0"/>
        <v/>
      </c>
      <c r="Q39" s="24"/>
      <c r="R39" s="24"/>
      <c r="S39" s="24"/>
      <c r="T39" s="25"/>
      <c r="U39" s="25"/>
    </row>
    <row r="40" spans="1:21" ht="18" customHeight="1" x14ac:dyDescent="0.25">
      <c r="A40" s="17"/>
      <c r="B40" s="17" t="str">
        <f>IFERROR(VLOOKUP(A40,Soporte_Schema!A:B,2,FALSE),"")</f>
        <v/>
      </c>
      <c r="C40" s="59"/>
      <c r="D40" s="18" t="str">
        <f>IFERROR(VLOOKUP(A40,Soporte_Schema!A:C,3,FALSE),"")</f>
        <v/>
      </c>
      <c r="E40" s="59"/>
      <c r="F40" s="18" t="str">
        <f>IFERROR(VLOOKUP(A40,Soporte_Schema!A:D,4,FALSE),"")</f>
        <v/>
      </c>
      <c r="G40" s="18" t="str">
        <f>IFERROR(VLOOKUP(A40,Soporte_Schema!A:E,5,FALSE),"")</f>
        <v/>
      </c>
      <c r="H40" s="18" t="str">
        <f>IFERROR(VLOOKUP(A40,Soporte_Schema!A:F,6,FALSE),"")</f>
        <v/>
      </c>
      <c r="I40" s="27"/>
      <c r="J40" s="18" t="str" cm="1">
        <f t="array" ref="J40">IFERROR(_xlfn.SWITCH(I40,"KEY",_xlfn.CONCAT(A40,"-key"),"VALUE",_xlfn.CONCAT(A40,"-value")),"")</f>
        <v/>
      </c>
      <c r="K40" s="59"/>
      <c r="L40" s="59"/>
      <c r="M40" s="59"/>
      <c r="N40" s="18" t="str" cm="1">
        <f t="array" ref="N40">IFERROR(_xlfn.SWITCH(L40,"BACKWARD", "Si se eiminan campos --&gt; SI","FORWARD", "NO","FULL", "NO","NONE", "SI","BACKWARD_TRANSITIVE", "Si se eiminan campos --&gt; SI","FORWARD_TRANSITIVE", "NO","FULL_TRANSITIVE", "NO"),"")</f>
        <v/>
      </c>
      <c r="O40" s="18" t="str" cm="1">
        <f t="array" ref="O40">IFERROR(_xlfn.SWITCH(L40,"BACKWARD", "NO","FORWARD", "SI","FULL", "NO","NONE", "SI","BACKWARD_TRANSITIVE", "NO","FORWARD_TRANSITIVE", "SI","FULL_TRANSITIVE", "NO"),"")</f>
        <v/>
      </c>
      <c r="P40" s="18" t="str">
        <f t="shared" si="0"/>
        <v/>
      </c>
      <c r="Q40" s="24"/>
      <c r="R40" s="24"/>
      <c r="S40" s="24"/>
      <c r="T40" s="25"/>
      <c r="U40" s="25"/>
    </row>
    <row r="41" spans="1:21" ht="18" customHeight="1" x14ac:dyDescent="0.25">
      <c r="A41" s="17"/>
      <c r="B41" s="17" t="str">
        <f>IFERROR(VLOOKUP(A41,Soporte_Schema!A:B,2,FALSE),"")</f>
        <v/>
      </c>
      <c r="C41" s="59"/>
      <c r="D41" s="18" t="str">
        <f>IFERROR(VLOOKUP(A41,Soporte_Schema!A:C,3,FALSE),"")</f>
        <v/>
      </c>
      <c r="E41" s="59"/>
      <c r="F41" s="18" t="str">
        <f>IFERROR(VLOOKUP(A41,Soporte_Schema!A:D,4,FALSE),"")</f>
        <v/>
      </c>
      <c r="G41" s="18" t="str">
        <f>IFERROR(VLOOKUP(A41,Soporte_Schema!A:E,5,FALSE),"")</f>
        <v/>
      </c>
      <c r="H41" s="18" t="str">
        <f>IFERROR(VLOOKUP(A41,Soporte_Schema!A:F,6,FALSE),"")</f>
        <v/>
      </c>
      <c r="I41" s="27"/>
      <c r="J41" s="18" t="str" cm="1">
        <f t="array" ref="J41">IFERROR(_xlfn.SWITCH(I41,"KEY",_xlfn.CONCAT(A41,"-key"),"VALUE",_xlfn.CONCAT(A41,"-value")),"")</f>
        <v/>
      </c>
      <c r="K41" s="59"/>
      <c r="L41" s="59"/>
      <c r="M41" s="59"/>
      <c r="N41" s="18" t="str" cm="1">
        <f t="array" ref="N41">IFERROR(_xlfn.SWITCH(L41,"BACKWARD", "Si se eiminan campos --&gt; SI","FORWARD", "NO","FULL", "NO","NONE", "SI","BACKWARD_TRANSITIVE", "Si se eiminan campos --&gt; SI","FORWARD_TRANSITIVE", "NO","FULL_TRANSITIVE", "NO"),"")</f>
        <v/>
      </c>
      <c r="O41" s="18" t="str" cm="1">
        <f t="array" ref="O41">IFERROR(_xlfn.SWITCH(L41,"BACKWARD", "NO","FORWARD", "SI","FULL", "NO","NONE", "SI","BACKWARD_TRANSITIVE", "NO","FORWARD_TRANSITIVE", "SI","FULL_TRANSITIVE", "NO"),"")</f>
        <v/>
      </c>
      <c r="P41" s="18" t="str">
        <f t="shared" si="0"/>
        <v/>
      </c>
      <c r="Q41" s="24"/>
      <c r="R41" s="24"/>
      <c r="S41" s="24"/>
      <c r="T41" s="25"/>
      <c r="U41" s="25"/>
    </row>
    <row r="42" spans="1:21" ht="18" customHeight="1" x14ac:dyDescent="0.25">
      <c r="A42" s="17"/>
      <c r="B42" s="17" t="str">
        <f>IFERROR(VLOOKUP(A42,Soporte_Schema!A:B,2,FALSE),"")</f>
        <v/>
      </c>
      <c r="C42" s="59"/>
      <c r="D42" s="18" t="str">
        <f>IFERROR(VLOOKUP(A42,Soporte_Schema!A:C,3,FALSE),"")</f>
        <v/>
      </c>
      <c r="E42" s="59"/>
      <c r="F42" s="18" t="str">
        <f>IFERROR(VLOOKUP(A42,Soporte_Schema!A:D,4,FALSE),"")</f>
        <v/>
      </c>
      <c r="G42" s="18" t="str">
        <f>IFERROR(VLOOKUP(A42,Soporte_Schema!A:E,5,FALSE),"")</f>
        <v/>
      </c>
      <c r="H42" s="18" t="str">
        <f>IFERROR(VLOOKUP(A42,Soporte_Schema!A:F,6,FALSE),"")</f>
        <v/>
      </c>
      <c r="I42" s="27"/>
      <c r="J42" s="18" t="str" cm="1">
        <f t="array" ref="J42">IFERROR(_xlfn.SWITCH(I42,"KEY",_xlfn.CONCAT(A42,"-key"),"VALUE",_xlfn.CONCAT(A42,"-value")),"")</f>
        <v/>
      </c>
      <c r="K42" s="59"/>
      <c r="L42" s="59"/>
      <c r="M42" s="59"/>
      <c r="N42" s="18" t="str" cm="1">
        <f t="array" ref="N42">IFERROR(_xlfn.SWITCH(L42,"BACKWARD", "Si se eiminan campos --&gt; SI","FORWARD", "NO","FULL", "NO","NONE", "SI","BACKWARD_TRANSITIVE", "Si se eiminan campos --&gt; SI","FORWARD_TRANSITIVE", "NO","FULL_TRANSITIVE", "NO"),"")</f>
        <v/>
      </c>
      <c r="O42" s="18" t="str" cm="1">
        <f t="array" ref="O42">IFERROR(_xlfn.SWITCH(L42,"BACKWARD", "NO","FORWARD", "SI","FULL", "NO","NONE", "SI","BACKWARD_TRANSITIVE", "NO","FORWARD_TRANSITIVE", "SI","FULL_TRANSITIVE", "NO"),"")</f>
        <v/>
      </c>
      <c r="P42" s="18" t="str">
        <f t="shared" si="0"/>
        <v/>
      </c>
      <c r="Q42" s="24"/>
      <c r="R42" s="24"/>
      <c r="S42" s="24"/>
      <c r="T42" s="25"/>
      <c r="U42" s="25"/>
    </row>
    <row r="43" spans="1:21" ht="18" customHeight="1" x14ac:dyDescent="0.25">
      <c r="A43" s="17"/>
      <c r="B43" s="17" t="str">
        <f>IFERROR(VLOOKUP(A43,Soporte_Schema!A:B,2,FALSE),"")</f>
        <v/>
      </c>
      <c r="C43" s="59"/>
      <c r="D43" s="18" t="str">
        <f>IFERROR(VLOOKUP(A43,Soporte_Schema!A:C,3,FALSE),"")</f>
        <v/>
      </c>
      <c r="E43" s="59"/>
      <c r="F43" s="18" t="str">
        <f>IFERROR(VLOOKUP(A43,Soporte_Schema!A:D,4,FALSE),"")</f>
        <v/>
      </c>
      <c r="G43" s="18" t="str">
        <f>IFERROR(VLOOKUP(A43,Soporte_Schema!A:E,5,FALSE),"")</f>
        <v/>
      </c>
      <c r="H43" s="18" t="str">
        <f>IFERROR(VLOOKUP(A43,Soporte_Schema!A:F,6,FALSE),"")</f>
        <v/>
      </c>
      <c r="I43" s="27"/>
      <c r="J43" s="18" t="str" cm="1">
        <f t="array" ref="J43">IFERROR(_xlfn.SWITCH(I43,"KEY",_xlfn.CONCAT(A43,"-key"),"VALUE",_xlfn.CONCAT(A43,"-value")),"")</f>
        <v/>
      </c>
      <c r="K43" s="59"/>
      <c r="L43" s="59"/>
      <c r="M43" s="59"/>
      <c r="N43" s="18" t="str" cm="1">
        <f t="array" ref="N43">IFERROR(_xlfn.SWITCH(L43,"BACKWARD", "Si se eiminan campos --&gt; SI","FORWARD", "NO","FULL", "NO","NONE", "SI","BACKWARD_TRANSITIVE", "Si se eiminan campos --&gt; SI","FORWARD_TRANSITIVE", "NO","FULL_TRANSITIVE", "NO"),"")</f>
        <v/>
      </c>
      <c r="O43" s="18" t="str" cm="1">
        <f t="array" ref="O43">IFERROR(_xlfn.SWITCH(L43,"BACKWARD", "NO","FORWARD", "SI","FULL", "NO","NONE", "SI","BACKWARD_TRANSITIVE", "NO","FORWARD_TRANSITIVE", "SI","FULL_TRANSITIVE", "NO"),"")</f>
        <v/>
      </c>
      <c r="P43" s="18" t="str">
        <f t="shared" si="0"/>
        <v/>
      </c>
      <c r="Q43" s="24"/>
      <c r="R43" s="24"/>
      <c r="S43" s="24"/>
      <c r="T43" s="25"/>
      <c r="U43" s="25"/>
    </row>
    <row r="44" spans="1:21" ht="18" customHeight="1" x14ac:dyDescent="0.25">
      <c r="A44" s="17"/>
      <c r="B44" s="17" t="str">
        <f>IFERROR(VLOOKUP(A44,Soporte_Schema!A:B,2,FALSE),"")</f>
        <v/>
      </c>
      <c r="C44" s="59"/>
      <c r="D44" s="18" t="str">
        <f>IFERROR(VLOOKUP(A44,Soporte_Schema!A:C,3,FALSE),"")</f>
        <v/>
      </c>
      <c r="E44" s="59"/>
      <c r="F44" s="18" t="str">
        <f>IFERROR(VLOOKUP(A44,Soporte_Schema!A:D,4,FALSE),"")</f>
        <v/>
      </c>
      <c r="G44" s="18" t="str">
        <f>IFERROR(VLOOKUP(A44,Soporte_Schema!A:E,5,FALSE),"")</f>
        <v/>
      </c>
      <c r="H44" s="18" t="str">
        <f>IFERROR(VLOOKUP(A44,Soporte_Schema!A:F,6,FALSE),"")</f>
        <v/>
      </c>
      <c r="I44" s="27"/>
      <c r="J44" s="18" t="str" cm="1">
        <f t="array" ref="J44">IFERROR(_xlfn.SWITCH(I44,"KEY",_xlfn.CONCAT(A44,"-key"),"VALUE",_xlfn.CONCAT(A44,"-value")),"")</f>
        <v/>
      </c>
      <c r="K44" s="59"/>
      <c r="L44" s="59"/>
      <c r="M44" s="59"/>
      <c r="N44" s="18" t="str" cm="1">
        <f t="array" ref="N44">IFERROR(_xlfn.SWITCH(L44,"BACKWARD", "Si se eiminan campos --&gt; SI","FORWARD", "NO","FULL", "NO","NONE", "SI","BACKWARD_TRANSITIVE", "Si se eiminan campos --&gt; SI","FORWARD_TRANSITIVE", "NO","FULL_TRANSITIVE", "NO"),"")</f>
        <v/>
      </c>
      <c r="O44" s="18" t="str" cm="1">
        <f t="array" ref="O44">IFERROR(_xlfn.SWITCH(L44,"BACKWARD", "NO","FORWARD", "SI","FULL", "NO","NONE", "SI","BACKWARD_TRANSITIVE", "NO","FORWARD_TRANSITIVE", "SI","FULL_TRANSITIVE", "NO"),"")</f>
        <v/>
      </c>
      <c r="P44" s="18" t="str">
        <f t="shared" si="0"/>
        <v/>
      </c>
      <c r="Q44" s="24"/>
      <c r="R44" s="24"/>
      <c r="S44" s="24"/>
      <c r="T44" s="25"/>
      <c r="U44" s="25"/>
    </row>
    <row r="45" spans="1:21" ht="18" customHeight="1" x14ac:dyDescent="0.25">
      <c r="A45" s="17"/>
      <c r="B45" s="17" t="str">
        <f>IFERROR(VLOOKUP(A45,Soporte_Schema!A:B,2,FALSE),"")</f>
        <v/>
      </c>
      <c r="C45" s="59"/>
      <c r="D45" s="18" t="str">
        <f>IFERROR(VLOOKUP(A45,Soporte_Schema!A:C,3,FALSE),"")</f>
        <v/>
      </c>
      <c r="E45" s="59"/>
      <c r="F45" s="18" t="str">
        <f>IFERROR(VLOOKUP(A45,Soporte_Schema!A:D,4,FALSE),"")</f>
        <v/>
      </c>
      <c r="G45" s="18" t="str">
        <f>IFERROR(VLOOKUP(A45,Soporte_Schema!A:E,5,FALSE),"")</f>
        <v/>
      </c>
      <c r="H45" s="18" t="str">
        <f>IFERROR(VLOOKUP(A45,Soporte_Schema!A:F,6,FALSE),"")</f>
        <v/>
      </c>
      <c r="I45" s="27"/>
      <c r="J45" s="18" t="str" cm="1">
        <f t="array" ref="J45">IFERROR(_xlfn.SWITCH(I45,"KEY",_xlfn.CONCAT(A45,"-key"),"VALUE",_xlfn.CONCAT(A45,"-value")),"")</f>
        <v/>
      </c>
      <c r="K45" s="59"/>
      <c r="L45" s="59"/>
      <c r="M45" s="59"/>
      <c r="N45" s="18" t="str" cm="1">
        <f t="array" ref="N45">IFERROR(_xlfn.SWITCH(L45,"BACKWARD", "Si se eiminan campos --&gt; SI","FORWARD", "NO","FULL", "NO","NONE", "SI","BACKWARD_TRANSITIVE", "Si se eiminan campos --&gt; SI","FORWARD_TRANSITIVE", "NO","FULL_TRANSITIVE", "NO"),"")</f>
        <v/>
      </c>
      <c r="O45" s="18" t="str" cm="1">
        <f t="array" ref="O45">IFERROR(_xlfn.SWITCH(L45,"BACKWARD", "NO","FORWARD", "SI","FULL", "NO","NONE", "SI","BACKWARD_TRANSITIVE", "NO","FORWARD_TRANSITIVE", "SI","FULL_TRANSITIVE", "NO"),"")</f>
        <v/>
      </c>
      <c r="P45" s="18" t="str">
        <f t="shared" si="0"/>
        <v/>
      </c>
      <c r="Q45" s="24"/>
      <c r="R45" s="24"/>
      <c r="S45" s="24"/>
      <c r="T45" s="25"/>
      <c r="U45" s="25"/>
    </row>
    <row r="46" spans="1:21" ht="18" customHeight="1" x14ac:dyDescent="0.25">
      <c r="A46" s="17"/>
      <c r="B46" s="17" t="str">
        <f>IFERROR(VLOOKUP(A46,Soporte_Schema!A:B,2,FALSE),"")</f>
        <v/>
      </c>
      <c r="C46" s="59"/>
      <c r="D46" s="18" t="str">
        <f>IFERROR(VLOOKUP(A46,Soporte_Schema!A:C,3,FALSE),"")</f>
        <v/>
      </c>
      <c r="E46" s="59"/>
      <c r="F46" s="18" t="str">
        <f>IFERROR(VLOOKUP(A46,Soporte_Schema!A:D,4,FALSE),"")</f>
        <v/>
      </c>
      <c r="G46" s="18" t="str">
        <f>IFERROR(VLOOKUP(A46,Soporte_Schema!A:E,5,FALSE),"")</f>
        <v/>
      </c>
      <c r="H46" s="18" t="str">
        <f>IFERROR(VLOOKUP(A46,Soporte_Schema!A:F,6,FALSE),"")</f>
        <v/>
      </c>
      <c r="I46" s="27"/>
      <c r="J46" s="18" t="str" cm="1">
        <f t="array" ref="J46">IFERROR(_xlfn.SWITCH(I46,"KEY",_xlfn.CONCAT(A46,"-key"),"VALUE",_xlfn.CONCAT(A46,"-value")),"")</f>
        <v/>
      </c>
      <c r="K46" s="59"/>
      <c r="L46" s="59"/>
      <c r="M46" s="59"/>
      <c r="N46" s="18" t="str" cm="1">
        <f t="array" ref="N46">IFERROR(_xlfn.SWITCH(L46,"BACKWARD", "Si se eiminan campos --&gt; SI","FORWARD", "NO","FULL", "NO","NONE", "SI","BACKWARD_TRANSITIVE", "Si se eiminan campos --&gt; SI","FORWARD_TRANSITIVE", "NO","FULL_TRANSITIVE", "NO"),"")</f>
        <v/>
      </c>
      <c r="O46" s="18" t="str" cm="1">
        <f t="array" ref="O46">IFERROR(_xlfn.SWITCH(L46,"BACKWARD", "NO","FORWARD", "SI","FULL", "NO","NONE", "SI","BACKWARD_TRANSITIVE", "NO","FORWARD_TRANSITIVE", "SI","FULL_TRANSITIVE", "NO"),"")</f>
        <v/>
      </c>
      <c r="P46" s="18" t="str">
        <f t="shared" si="0"/>
        <v/>
      </c>
      <c r="Q46" s="24"/>
      <c r="R46" s="24"/>
      <c r="S46" s="24"/>
      <c r="T46" s="25"/>
      <c r="U46" s="25"/>
    </row>
    <row r="47" spans="1:21" ht="18" customHeight="1" x14ac:dyDescent="0.25">
      <c r="A47" s="17"/>
      <c r="B47" s="17" t="str">
        <f>IFERROR(VLOOKUP(A47,Soporte_Schema!A:B,2,FALSE),"")</f>
        <v/>
      </c>
      <c r="C47" s="59"/>
      <c r="D47" s="18" t="str">
        <f>IFERROR(VLOOKUP(A47,Soporte_Schema!A:C,3,FALSE),"")</f>
        <v/>
      </c>
      <c r="E47" s="59"/>
      <c r="F47" s="18" t="str">
        <f>IFERROR(VLOOKUP(A47,Soporte_Schema!A:D,4,FALSE),"")</f>
        <v/>
      </c>
      <c r="G47" s="18" t="str">
        <f>IFERROR(VLOOKUP(A47,Soporte_Schema!A:E,5,FALSE),"")</f>
        <v/>
      </c>
      <c r="H47" s="18" t="str">
        <f>IFERROR(VLOOKUP(A47,Soporte_Schema!A:F,6,FALSE),"")</f>
        <v/>
      </c>
      <c r="I47" s="27"/>
      <c r="J47" s="18" t="str" cm="1">
        <f t="array" ref="J47">IFERROR(_xlfn.SWITCH(I47,"KEY",_xlfn.CONCAT(A47,"-key"),"VALUE",_xlfn.CONCAT(A47,"-value")),"")</f>
        <v/>
      </c>
      <c r="K47" s="59"/>
      <c r="L47" s="59"/>
      <c r="M47" s="59"/>
      <c r="N47" s="18" t="str" cm="1">
        <f t="array" ref="N47">IFERROR(_xlfn.SWITCH(L47,"BACKWARD", "Si se eiminan campos --&gt; SI","FORWARD", "NO","FULL", "NO","NONE", "SI","BACKWARD_TRANSITIVE", "Si se eiminan campos --&gt; SI","FORWARD_TRANSITIVE", "NO","FULL_TRANSITIVE", "NO"),"")</f>
        <v/>
      </c>
      <c r="O47" s="18" t="str" cm="1">
        <f t="array" ref="O47">IFERROR(_xlfn.SWITCH(L47,"BACKWARD", "NO","FORWARD", "SI","FULL", "NO","NONE", "SI","BACKWARD_TRANSITIVE", "NO","FORWARD_TRANSITIVE", "SI","FULL_TRANSITIVE", "NO"),"")</f>
        <v/>
      </c>
      <c r="P47" s="18" t="str">
        <f t="shared" si="0"/>
        <v/>
      </c>
      <c r="Q47" s="24"/>
      <c r="R47" s="24"/>
      <c r="S47" s="24"/>
      <c r="T47" s="25"/>
      <c r="U47" s="25"/>
    </row>
    <row r="48" spans="1:21" ht="18" customHeight="1" x14ac:dyDescent="0.25">
      <c r="A48" s="17"/>
      <c r="B48" s="17" t="str">
        <f>IFERROR(VLOOKUP(A48,Soporte_Schema!A:B,2,FALSE),"")</f>
        <v/>
      </c>
      <c r="C48" s="59"/>
      <c r="D48" s="18" t="str">
        <f>IFERROR(VLOOKUP(A48,Soporte_Schema!A:C,3,FALSE),"")</f>
        <v/>
      </c>
      <c r="E48" s="59"/>
      <c r="F48" s="18" t="str">
        <f>IFERROR(VLOOKUP(A48,Soporte_Schema!A:D,4,FALSE),"")</f>
        <v/>
      </c>
      <c r="G48" s="18" t="str">
        <f>IFERROR(VLOOKUP(A48,Soporte_Schema!A:E,5,FALSE),"")</f>
        <v/>
      </c>
      <c r="H48" s="18" t="str">
        <f>IFERROR(VLOOKUP(A48,Soporte_Schema!A:F,6,FALSE),"")</f>
        <v/>
      </c>
      <c r="I48" s="27"/>
      <c r="J48" s="18" t="str" cm="1">
        <f t="array" ref="J48">IFERROR(_xlfn.SWITCH(I48,"KEY",_xlfn.CONCAT(A48,"-key"),"VALUE",_xlfn.CONCAT(A48,"-value")),"")</f>
        <v/>
      </c>
      <c r="K48" s="59"/>
      <c r="L48" s="59"/>
      <c r="M48" s="59"/>
      <c r="N48" s="18" t="str" cm="1">
        <f t="array" ref="N48">IFERROR(_xlfn.SWITCH(L48,"BACKWARD", "Si se eiminan campos --&gt; SI","FORWARD", "NO","FULL", "NO","NONE", "SI","BACKWARD_TRANSITIVE", "Si se eiminan campos --&gt; SI","FORWARD_TRANSITIVE", "NO","FULL_TRANSITIVE", "NO"),"")</f>
        <v/>
      </c>
      <c r="O48" s="18" t="str" cm="1">
        <f t="array" ref="O48">IFERROR(_xlfn.SWITCH(L48,"BACKWARD", "NO","FORWARD", "SI","FULL", "NO","NONE", "SI","BACKWARD_TRANSITIVE", "NO","FORWARD_TRANSITIVE", "SI","FULL_TRANSITIVE", "NO"),"")</f>
        <v/>
      </c>
      <c r="P48" s="18" t="str">
        <f t="shared" si="0"/>
        <v/>
      </c>
      <c r="Q48" s="24"/>
      <c r="R48" s="24"/>
      <c r="S48" s="24"/>
      <c r="T48" s="25"/>
      <c r="U48" s="25"/>
    </row>
    <row r="49" spans="1:21" ht="18" customHeight="1" x14ac:dyDescent="0.25">
      <c r="A49" s="17"/>
      <c r="B49" s="17" t="str">
        <f>IFERROR(VLOOKUP(A49,Soporte_Schema!A:B,2,FALSE),"")</f>
        <v/>
      </c>
      <c r="C49" s="59"/>
      <c r="D49" s="18" t="str">
        <f>IFERROR(VLOOKUP(A49,Soporte_Schema!A:C,3,FALSE),"")</f>
        <v/>
      </c>
      <c r="E49" s="59"/>
      <c r="F49" s="18" t="str">
        <f>IFERROR(VLOOKUP(A49,Soporte_Schema!A:D,4,FALSE),"")</f>
        <v/>
      </c>
      <c r="G49" s="18" t="str">
        <f>IFERROR(VLOOKUP(A49,Soporte_Schema!A:E,5,FALSE),"")</f>
        <v/>
      </c>
      <c r="H49" s="18" t="str">
        <f>IFERROR(VLOOKUP(A49,Soporte_Schema!A:F,6,FALSE),"")</f>
        <v/>
      </c>
      <c r="I49" s="27"/>
      <c r="J49" s="18" t="str" cm="1">
        <f t="array" ref="J49">IFERROR(_xlfn.SWITCH(I49,"KEY",_xlfn.CONCAT(A49,"-key"),"VALUE",_xlfn.CONCAT(A49,"-value")),"")</f>
        <v/>
      </c>
      <c r="K49" s="59"/>
      <c r="L49" s="59"/>
      <c r="M49" s="59"/>
      <c r="N49" s="18" t="str" cm="1">
        <f t="array" ref="N49">IFERROR(_xlfn.SWITCH(L49,"BACKWARD", "Si se eiminan campos --&gt; SI","FORWARD", "NO","FULL", "NO","NONE", "SI","BACKWARD_TRANSITIVE", "Si se eiminan campos --&gt; SI","FORWARD_TRANSITIVE", "NO","FULL_TRANSITIVE", "NO"),"")</f>
        <v/>
      </c>
      <c r="O49" s="18" t="str" cm="1">
        <f t="array" ref="O49">IFERROR(_xlfn.SWITCH(L49,"BACKWARD", "NO","FORWARD", "SI","FULL", "NO","NONE", "SI","BACKWARD_TRANSITIVE", "NO","FORWARD_TRANSITIVE", "SI","FULL_TRANSITIVE", "NO"),"")</f>
        <v/>
      </c>
      <c r="P49" s="18" t="str">
        <f t="shared" si="0"/>
        <v/>
      </c>
      <c r="Q49" s="24"/>
      <c r="R49" s="24"/>
      <c r="S49" s="24"/>
      <c r="T49" s="25"/>
      <c r="U49" s="25"/>
    </row>
    <row r="50" spans="1:21" ht="18" customHeight="1" x14ac:dyDescent="0.25">
      <c r="A50" s="17"/>
      <c r="B50" s="17" t="str">
        <f>IFERROR(VLOOKUP(A50,Soporte_Schema!A:B,2,FALSE),"")</f>
        <v/>
      </c>
      <c r="C50" s="59"/>
      <c r="D50" s="18" t="str">
        <f>IFERROR(VLOOKUP(A50,Soporte_Schema!A:C,3,FALSE),"")</f>
        <v/>
      </c>
      <c r="E50" s="59"/>
      <c r="F50" s="18" t="str">
        <f>IFERROR(VLOOKUP(A50,Soporte_Schema!A:D,4,FALSE),"")</f>
        <v/>
      </c>
      <c r="G50" s="18" t="str">
        <f>IFERROR(VLOOKUP(A50,Soporte_Schema!A:E,5,FALSE),"")</f>
        <v/>
      </c>
      <c r="H50" s="18" t="str">
        <f>IFERROR(VLOOKUP(A50,Soporte_Schema!A:F,6,FALSE),"")</f>
        <v/>
      </c>
      <c r="I50" s="27"/>
      <c r="J50" s="18" t="str" cm="1">
        <f t="array" ref="J50">IFERROR(_xlfn.SWITCH(I50,"KEY",_xlfn.CONCAT(A50,"-key"),"VALUE",_xlfn.CONCAT(A50,"-value")),"")</f>
        <v/>
      </c>
      <c r="K50" s="59"/>
      <c r="L50" s="59"/>
      <c r="M50" s="59"/>
      <c r="N50" s="18" t="str" cm="1">
        <f t="array" ref="N50">IFERROR(_xlfn.SWITCH(L50,"BACKWARD", "Si se eiminan campos --&gt; SI","FORWARD", "NO","FULL", "NO","NONE", "SI","BACKWARD_TRANSITIVE", "Si se eiminan campos --&gt; SI","FORWARD_TRANSITIVE", "NO","FULL_TRANSITIVE", "NO"),"")</f>
        <v/>
      </c>
      <c r="O50" s="18" t="str" cm="1">
        <f t="array" ref="O50">IFERROR(_xlfn.SWITCH(L50,"BACKWARD", "NO","FORWARD", "SI","FULL", "NO","NONE", "SI","BACKWARD_TRANSITIVE", "NO","FORWARD_TRANSITIVE", "SI","FULL_TRANSITIVE", "NO"),"")</f>
        <v/>
      </c>
      <c r="P50" s="18" t="str">
        <f t="shared" si="0"/>
        <v/>
      </c>
      <c r="Q50" s="24"/>
      <c r="R50" s="24"/>
      <c r="S50" s="24"/>
      <c r="T50" s="25"/>
      <c r="U50" s="25"/>
    </row>
    <row r="51" spans="1:21" ht="18" customHeight="1" x14ac:dyDescent="0.25">
      <c r="A51" s="17"/>
      <c r="B51" s="17" t="str">
        <f>IFERROR(VLOOKUP(A51,Soporte_Schema!A:B,2,FALSE),"")</f>
        <v/>
      </c>
      <c r="C51" s="59"/>
      <c r="D51" s="18" t="str">
        <f>IFERROR(VLOOKUP(A51,Soporte_Schema!A:C,3,FALSE),"")</f>
        <v/>
      </c>
      <c r="E51" s="59"/>
      <c r="F51" s="18" t="str">
        <f>IFERROR(VLOOKUP(A51,Soporte_Schema!A:D,4,FALSE),"")</f>
        <v/>
      </c>
      <c r="G51" s="18" t="str">
        <f>IFERROR(VLOOKUP(A51,Soporte_Schema!A:E,5,FALSE),"")</f>
        <v/>
      </c>
      <c r="H51" s="18" t="str">
        <f>IFERROR(VLOOKUP(A51,Soporte_Schema!A:F,6,FALSE),"")</f>
        <v/>
      </c>
      <c r="I51" s="27"/>
      <c r="J51" s="18" t="str" cm="1">
        <f t="array" ref="J51">IFERROR(_xlfn.SWITCH(I51,"KEY",_xlfn.CONCAT(A51,"-key"),"VALUE",_xlfn.CONCAT(A51,"-value")),"")</f>
        <v/>
      </c>
      <c r="K51" s="59"/>
      <c r="L51" s="59"/>
      <c r="M51" s="59"/>
      <c r="N51" s="18" t="str" cm="1">
        <f t="array" ref="N51">IFERROR(_xlfn.SWITCH(L51,"BACKWARD", "Si se eiminan campos --&gt; SI","FORWARD", "NO","FULL", "NO","NONE", "SI","BACKWARD_TRANSITIVE", "Si se eiminan campos --&gt; SI","FORWARD_TRANSITIVE", "NO","FULL_TRANSITIVE", "NO"),"")</f>
        <v/>
      </c>
      <c r="O51" s="18" t="str" cm="1">
        <f t="array" ref="O51">IFERROR(_xlfn.SWITCH(L51,"BACKWARD", "NO","FORWARD", "SI","FULL", "NO","NONE", "SI","BACKWARD_TRANSITIVE", "NO","FORWARD_TRANSITIVE", "SI","FULL_TRANSITIVE", "NO"),"")</f>
        <v/>
      </c>
      <c r="P51" s="18" t="str">
        <f t="shared" si="0"/>
        <v/>
      </c>
      <c r="Q51" s="24"/>
      <c r="R51" s="24"/>
      <c r="S51" s="24"/>
      <c r="T51" s="25"/>
      <c r="U51" s="25"/>
    </row>
    <row r="52" spans="1:21" ht="18" customHeight="1" x14ac:dyDescent="0.25">
      <c r="A52" s="17"/>
      <c r="B52" s="17" t="str">
        <f>IFERROR(VLOOKUP(A52,Soporte_Schema!A:B,2,FALSE),"")</f>
        <v/>
      </c>
      <c r="C52" s="59"/>
      <c r="D52" s="18" t="str">
        <f>IFERROR(VLOOKUP(A52,Soporte_Schema!A:C,3,FALSE),"")</f>
        <v/>
      </c>
      <c r="E52" s="59"/>
      <c r="F52" s="18" t="str">
        <f>IFERROR(VLOOKUP(A52,Soporte_Schema!A:D,4,FALSE),"")</f>
        <v/>
      </c>
      <c r="G52" s="18" t="str">
        <f>IFERROR(VLOOKUP(A52,Soporte_Schema!A:E,5,FALSE),"")</f>
        <v/>
      </c>
      <c r="H52" s="18" t="str">
        <f>IFERROR(VLOOKUP(A52,Soporte_Schema!A:F,6,FALSE),"")</f>
        <v/>
      </c>
      <c r="I52" s="27"/>
      <c r="J52" s="18" t="str" cm="1">
        <f t="array" ref="J52">IFERROR(_xlfn.SWITCH(I52,"KEY",_xlfn.CONCAT(A52,"-key"),"VALUE",_xlfn.CONCAT(A52,"-value")),"")</f>
        <v/>
      </c>
      <c r="K52" s="59"/>
      <c r="L52" s="59"/>
      <c r="M52" s="59"/>
      <c r="N52" s="18" t="str" cm="1">
        <f t="array" ref="N52">IFERROR(_xlfn.SWITCH(L52,"BACKWARD", "Si se eiminan campos --&gt; SI","FORWARD", "NO","FULL", "NO","NONE", "SI","BACKWARD_TRANSITIVE", "Si se eiminan campos --&gt; SI","FORWARD_TRANSITIVE", "NO","FULL_TRANSITIVE", "NO"),"")</f>
        <v/>
      </c>
      <c r="O52" s="18" t="str" cm="1">
        <f t="array" ref="O52">IFERROR(_xlfn.SWITCH(L52,"BACKWARD", "NO","FORWARD", "SI","FULL", "NO","NONE", "SI","BACKWARD_TRANSITIVE", "NO","FORWARD_TRANSITIVE", "SI","FULL_TRANSITIVE", "NO"),"")</f>
        <v/>
      </c>
      <c r="P52" s="18" t="str">
        <f t="shared" si="0"/>
        <v/>
      </c>
      <c r="Q52" s="24"/>
      <c r="R52" s="24"/>
      <c r="S52" s="24"/>
      <c r="T52" s="25"/>
      <c r="U52" s="25"/>
    </row>
    <row r="53" spans="1:21" ht="18" customHeight="1" x14ac:dyDescent="0.25">
      <c r="A53" s="17"/>
      <c r="B53" s="17" t="str">
        <f>IFERROR(VLOOKUP(A53,Soporte_Schema!A:B,2,FALSE),"")</f>
        <v/>
      </c>
      <c r="C53" s="59"/>
      <c r="D53" s="18" t="str">
        <f>IFERROR(VLOOKUP(A53,Soporte_Schema!A:C,3,FALSE),"")</f>
        <v/>
      </c>
      <c r="E53" s="59"/>
      <c r="F53" s="18" t="str">
        <f>IFERROR(VLOOKUP(A53,Soporte_Schema!A:D,4,FALSE),"")</f>
        <v/>
      </c>
      <c r="G53" s="18" t="str">
        <f>IFERROR(VLOOKUP(A53,Soporte_Schema!A:E,5,FALSE),"")</f>
        <v/>
      </c>
      <c r="H53" s="18" t="str">
        <f>IFERROR(VLOOKUP(A53,Soporte_Schema!A:F,6,FALSE),"")</f>
        <v/>
      </c>
      <c r="I53" s="27"/>
      <c r="J53" s="18" t="str" cm="1">
        <f t="array" ref="J53">IFERROR(_xlfn.SWITCH(I53,"KEY",_xlfn.CONCAT(A53,"-key"),"VALUE",_xlfn.CONCAT(A53,"-value")),"")</f>
        <v/>
      </c>
      <c r="K53" s="59"/>
      <c r="L53" s="59"/>
      <c r="M53" s="59"/>
      <c r="N53" s="18" t="str" cm="1">
        <f t="array" ref="N53">IFERROR(_xlfn.SWITCH(L53,"BACKWARD", "Si se eiminan campos --&gt; SI","FORWARD", "NO","FULL", "NO","NONE", "SI","BACKWARD_TRANSITIVE", "Si se eiminan campos --&gt; SI","FORWARD_TRANSITIVE", "NO","FULL_TRANSITIVE", "NO"),"")</f>
        <v/>
      </c>
      <c r="O53" s="18" t="str" cm="1">
        <f t="array" ref="O53">IFERROR(_xlfn.SWITCH(L53,"BACKWARD", "NO","FORWARD", "SI","FULL", "NO","NONE", "SI","BACKWARD_TRANSITIVE", "NO","FORWARD_TRANSITIVE", "SI","FULL_TRANSITIVE", "NO"),"")</f>
        <v/>
      </c>
      <c r="P53" s="18" t="str">
        <f t="shared" si="0"/>
        <v/>
      </c>
      <c r="Q53" s="24"/>
      <c r="R53" s="24"/>
      <c r="S53" s="24"/>
      <c r="T53" s="25"/>
      <c r="U53" s="25"/>
    </row>
    <row r="54" spans="1:21" ht="18" customHeight="1" x14ac:dyDescent="0.25">
      <c r="A54" s="17"/>
      <c r="B54" s="17" t="str">
        <f>IFERROR(VLOOKUP(A54,Soporte_Schema!A:B,2,FALSE),"")</f>
        <v/>
      </c>
      <c r="C54" s="59"/>
      <c r="D54" s="18" t="str">
        <f>IFERROR(VLOOKUP(A54,Soporte_Schema!A:C,3,FALSE),"")</f>
        <v/>
      </c>
      <c r="E54" s="59"/>
      <c r="F54" s="18" t="str">
        <f>IFERROR(VLOOKUP(A54,Soporte_Schema!A:D,4,FALSE),"")</f>
        <v/>
      </c>
      <c r="G54" s="18" t="str">
        <f>IFERROR(VLOOKUP(A54,Soporte_Schema!A:E,5,FALSE),"")</f>
        <v/>
      </c>
      <c r="H54" s="18" t="str">
        <f>IFERROR(VLOOKUP(A54,Soporte_Schema!A:F,6,FALSE),"")</f>
        <v/>
      </c>
      <c r="I54" s="27"/>
      <c r="J54" s="18" t="str" cm="1">
        <f t="array" ref="J54">IFERROR(_xlfn.SWITCH(I54,"KEY",_xlfn.CONCAT(A54,"-key"),"VALUE",_xlfn.CONCAT(A54,"-value")),"")</f>
        <v/>
      </c>
      <c r="K54" s="59"/>
      <c r="L54" s="59"/>
      <c r="M54" s="59"/>
      <c r="N54" s="18" t="str" cm="1">
        <f t="array" ref="N54">IFERROR(_xlfn.SWITCH(L54,"BACKWARD", "Si se eiminan campos --&gt; SI","FORWARD", "NO","FULL", "NO","NONE", "SI","BACKWARD_TRANSITIVE", "Si se eiminan campos --&gt; SI","FORWARD_TRANSITIVE", "NO","FULL_TRANSITIVE", "NO"),"")</f>
        <v/>
      </c>
      <c r="O54" s="18" t="str" cm="1">
        <f t="array" ref="O54">IFERROR(_xlfn.SWITCH(L54,"BACKWARD", "NO","FORWARD", "SI","FULL", "NO","NONE", "SI","BACKWARD_TRANSITIVE", "NO","FORWARD_TRANSITIVE", "SI","FULL_TRANSITIVE", "NO"),"")</f>
        <v/>
      </c>
      <c r="P54" s="18" t="str">
        <f t="shared" si="0"/>
        <v/>
      </c>
      <c r="Q54" s="24"/>
      <c r="R54" s="24"/>
      <c r="S54" s="24"/>
      <c r="T54" s="25"/>
      <c r="U54" s="25"/>
    </row>
    <row r="55" spans="1:21" ht="18" customHeight="1" x14ac:dyDescent="0.25">
      <c r="A55" s="17"/>
      <c r="B55" s="17" t="str">
        <f>IFERROR(VLOOKUP(A55,Soporte_Schema!A:B,2,FALSE),"")</f>
        <v/>
      </c>
      <c r="C55" s="59"/>
      <c r="D55" s="18" t="str">
        <f>IFERROR(VLOOKUP(A55,Soporte_Schema!A:C,3,FALSE),"")</f>
        <v/>
      </c>
      <c r="E55" s="59"/>
      <c r="F55" s="18" t="str">
        <f>IFERROR(VLOOKUP(A55,Soporte_Schema!A:D,4,FALSE),"")</f>
        <v/>
      </c>
      <c r="G55" s="18" t="str">
        <f>IFERROR(VLOOKUP(A55,Soporte_Schema!A:E,5,FALSE),"")</f>
        <v/>
      </c>
      <c r="H55" s="18" t="str">
        <f>IFERROR(VLOOKUP(A55,Soporte_Schema!A:F,6,FALSE),"")</f>
        <v/>
      </c>
      <c r="I55" s="27"/>
      <c r="J55" s="18" t="str" cm="1">
        <f t="array" ref="J55">IFERROR(_xlfn.SWITCH(I55,"KEY",_xlfn.CONCAT(A55,"-key"),"VALUE",_xlfn.CONCAT(A55,"-value")),"")</f>
        <v/>
      </c>
      <c r="K55" s="59"/>
      <c r="L55" s="59"/>
      <c r="M55" s="59"/>
      <c r="N55" s="18" t="str" cm="1">
        <f t="array" ref="N55">IFERROR(_xlfn.SWITCH(L55,"BACKWARD", "Si se eiminan campos --&gt; SI","FORWARD", "NO","FULL", "NO","NONE", "SI","BACKWARD_TRANSITIVE", "Si se eiminan campos --&gt; SI","FORWARD_TRANSITIVE", "NO","FULL_TRANSITIVE", "NO"),"")</f>
        <v/>
      </c>
      <c r="O55" s="18" t="str" cm="1">
        <f t="array" ref="O55">IFERROR(_xlfn.SWITCH(L55,"BACKWARD", "NO","FORWARD", "SI","FULL", "NO","NONE", "SI","BACKWARD_TRANSITIVE", "NO","FORWARD_TRANSITIVE", "SI","FULL_TRANSITIVE", "NO"),"")</f>
        <v/>
      </c>
      <c r="P55" s="18" t="str">
        <f t="shared" si="0"/>
        <v/>
      </c>
      <c r="Q55" s="24"/>
      <c r="R55" s="24"/>
      <c r="S55" s="24"/>
      <c r="T55" s="25"/>
      <c r="U55" s="25"/>
    </row>
    <row r="56" spans="1:21" ht="18" customHeight="1" x14ac:dyDescent="0.25">
      <c r="A56" s="17"/>
      <c r="B56" s="17" t="str">
        <f>IFERROR(VLOOKUP(A56,Soporte_Schema!A:B,2,FALSE),"")</f>
        <v/>
      </c>
      <c r="C56" s="59"/>
      <c r="D56" s="18" t="str">
        <f>IFERROR(VLOOKUP(A56,Soporte_Schema!A:C,3,FALSE),"")</f>
        <v/>
      </c>
      <c r="E56" s="59"/>
      <c r="F56" s="18" t="str">
        <f>IFERROR(VLOOKUP(A56,Soporte_Schema!A:D,4,FALSE),"")</f>
        <v/>
      </c>
      <c r="G56" s="18" t="str">
        <f>IFERROR(VLOOKUP(A56,Soporte_Schema!A:E,5,FALSE),"")</f>
        <v/>
      </c>
      <c r="H56" s="18" t="str">
        <f>IFERROR(VLOOKUP(A56,Soporte_Schema!A:F,6,FALSE),"")</f>
        <v/>
      </c>
      <c r="I56" s="27"/>
      <c r="J56" s="18" t="str" cm="1">
        <f t="array" ref="J56">IFERROR(_xlfn.SWITCH(I56,"KEY",_xlfn.CONCAT(A56,"-key"),"VALUE",_xlfn.CONCAT(A56,"-value")),"")</f>
        <v/>
      </c>
      <c r="K56" s="59"/>
      <c r="L56" s="59"/>
      <c r="M56" s="59"/>
      <c r="N56" s="18" t="str" cm="1">
        <f t="array" ref="N56">IFERROR(_xlfn.SWITCH(L56,"BACKWARD", "Si se eiminan campos --&gt; SI","FORWARD", "NO","FULL", "NO","NONE", "SI","BACKWARD_TRANSITIVE", "Si se eiminan campos --&gt; SI","FORWARD_TRANSITIVE", "NO","FULL_TRANSITIVE", "NO"),"")</f>
        <v/>
      </c>
      <c r="O56" s="18" t="str" cm="1">
        <f t="array" ref="O56">IFERROR(_xlfn.SWITCH(L56,"BACKWARD", "NO","FORWARD", "SI","FULL", "NO","NONE", "SI","BACKWARD_TRANSITIVE", "NO","FORWARD_TRANSITIVE", "SI","FULL_TRANSITIVE", "NO"),"")</f>
        <v/>
      </c>
      <c r="P56" s="18" t="str">
        <f t="shared" si="0"/>
        <v/>
      </c>
      <c r="Q56" s="24"/>
      <c r="R56" s="24"/>
      <c r="S56" s="24"/>
      <c r="T56" s="25"/>
      <c r="U56" s="25"/>
    </row>
    <row r="57" spans="1:21" ht="18" customHeight="1" x14ac:dyDescent="0.25">
      <c r="A57" s="17"/>
      <c r="B57" s="17" t="str">
        <f>IFERROR(VLOOKUP(A57,Soporte_Schema!A:B,2,FALSE),"")</f>
        <v/>
      </c>
      <c r="C57" s="59"/>
      <c r="D57" s="18" t="str">
        <f>IFERROR(VLOOKUP(A57,Soporte_Schema!A:C,3,FALSE),"")</f>
        <v/>
      </c>
      <c r="E57" s="59"/>
      <c r="F57" s="18" t="str">
        <f>IFERROR(VLOOKUP(A57,Soporte_Schema!A:D,4,FALSE),"")</f>
        <v/>
      </c>
      <c r="G57" s="18" t="str">
        <f>IFERROR(VLOOKUP(A57,Soporte_Schema!A:E,5,FALSE),"")</f>
        <v/>
      </c>
      <c r="H57" s="18" t="str">
        <f>IFERROR(VLOOKUP(A57,Soporte_Schema!A:F,6,FALSE),"")</f>
        <v/>
      </c>
      <c r="I57" s="27"/>
      <c r="J57" s="18" t="str" cm="1">
        <f t="array" ref="J57">IFERROR(_xlfn.SWITCH(I57,"KEY",_xlfn.CONCAT(A57,"-key"),"VALUE",_xlfn.CONCAT(A57,"-value")),"")</f>
        <v/>
      </c>
      <c r="K57" s="59"/>
      <c r="L57" s="59"/>
      <c r="M57" s="59"/>
      <c r="N57" s="18" t="str" cm="1">
        <f t="array" ref="N57">IFERROR(_xlfn.SWITCH(L57,"BACKWARD", "Si se eiminan campos --&gt; SI","FORWARD", "NO","FULL", "NO","NONE", "SI","BACKWARD_TRANSITIVE", "Si se eiminan campos --&gt; SI","FORWARD_TRANSITIVE", "NO","FULL_TRANSITIVE", "NO"),"")</f>
        <v/>
      </c>
      <c r="O57" s="18" t="str" cm="1">
        <f t="array" ref="O57">IFERROR(_xlfn.SWITCH(L57,"BACKWARD", "NO","FORWARD", "SI","FULL", "NO","NONE", "SI","BACKWARD_TRANSITIVE", "NO","FORWARD_TRANSITIVE", "SI","FULL_TRANSITIVE", "NO"),"")</f>
        <v/>
      </c>
      <c r="P57" s="18" t="str">
        <f t="shared" si="0"/>
        <v/>
      </c>
      <c r="Q57" s="24"/>
      <c r="R57" s="24"/>
      <c r="S57" s="24"/>
      <c r="T57" s="25"/>
      <c r="U57" s="25"/>
    </row>
    <row r="58" spans="1:21" ht="18" customHeight="1" x14ac:dyDescent="0.25">
      <c r="A58" s="17"/>
      <c r="B58" s="17" t="str">
        <f>IFERROR(VLOOKUP(A58,Soporte_Schema!A:B,2,FALSE),"")</f>
        <v/>
      </c>
      <c r="C58" s="59"/>
      <c r="D58" s="18" t="str">
        <f>IFERROR(VLOOKUP(A58,Soporte_Schema!A:C,3,FALSE),"")</f>
        <v/>
      </c>
      <c r="E58" s="59"/>
      <c r="F58" s="18" t="str">
        <f>IFERROR(VLOOKUP(A58,Soporte_Schema!A:D,4,FALSE),"")</f>
        <v/>
      </c>
      <c r="G58" s="18" t="str">
        <f>IFERROR(VLOOKUP(A58,Soporte_Schema!A:E,5,FALSE),"")</f>
        <v/>
      </c>
      <c r="H58" s="18" t="str">
        <f>IFERROR(VLOOKUP(A58,Soporte_Schema!A:F,6,FALSE),"")</f>
        <v/>
      </c>
      <c r="I58" s="27"/>
      <c r="J58" s="18" t="str" cm="1">
        <f t="array" ref="J58">IFERROR(_xlfn.SWITCH(I58,"KEY",_xlfn.CONCAT(A58,"-key"),"VALUE",_xlfn.CONCAT(A58,"-value")),"")</f>
        <v/>
      </c>
      <c r="K58" s="59"/>
      <c r="L58" s="59"/>
      <c r="M58" s="59"/>
      <c r="N58" s="18" t="str" cm="1">
        <f t="array" ref="N58">IFERROR(_xlfn.SWITCH(L58,"BACKWARD", "Si se eiminan campos --&gt; SI","FORWARD", "NO","FULL", "NO","NONE", "SI","BACKWARD_TRANSITIVE", "Si se eiminan campos --&gt; SI","FORWARD_TRANSITIVE", "NO","FULL_TRANSITIVE", "NO"),"")</f>
        <v/>
      </c>
      <c r="O58" s="18" t="str" cm="1">
        <f t="array" ref="O58">IFERROR(_xlfn.SWITCH(L58,"BACKWARD", "NO","FORWARD", "SI","FULL", "NO","NONE", "SI","BACKWARD_TRANSITIVE", "NO","FORWARD_TRANSITIVE", "SI","FULL_TRANSITIVE", "NO"),"")</f>
        <v/>
      </c>
      <c r="P58" s="18" t="str">
        <f t="shared" si="0"/>
        <v/>
      </c>
      <c r="Q58" s="24"/>
      <c r="R58" s="24"/>
      <c r="S58" s="24"/>
      <c r="T58" s="25"/>
      <c r="U58" s="25"/>
    </row>
    <row r="59" spans="1:21" ht="18" customHeight="1" x14ac:dyDescent="0.25">
      <c r="A59" s="17"/>
      <c r="B59" s="17" t="str">
        <f>IFERROR(VLOOKUP(A59,Soporte_Schema!A:B,2,FALSE),"")</f>
        <v/>
      </c>
      <c r="C59" s="59"/>
      <c r="D59" s="18" t="str">
        <f>IFERROR(VLOOKUP(A59,Soporte_Schema!A:C,3,FALSE),"")</f>
        <v/>
      </c>
      <c r="E59" s="59"/>
      <c r="F59" s="18" t="str">
        <f>IFERROR(VLOOKUP(A59,Soporte_Schema!A:D,4,FALSE),"")</f>
        <v/>
      </c>
      <c r="G59" s="18" t="str">
        <f>IFERROR(VLOOKUP(A59,Soporte_Schema!A:E,5,FALSE),"")</f>
        <v/>
      </c>
      <c r="H59" s="18" t="str">
        <f>IFERROR(VLOOKUP(A59,Soporte_Schema!A:F,6,FALSE),"")</f>
        <v/>
      </c>
      <c r="I59" s="27"/>
      <c r="J59" s="18" t="str" cm="1">
        <f t="array" ref="J59">IFERROR(_xlfn.SWITCH(I59,"KEY",_xlfn.CONCAT(A59,"-key"),"VALUE",_xlfn.CONCAT(A59,"-value")),"")</f>
        <v/>
      </c>
      <c r="K59" s="59"/>
      <c r="L59" s="59"/>
      <c r="M59" s="59"/>
      <c r="N59" s="18" t="str" cm="1">
        <f t="array" ref="N59">IFERROR(_xlfn.SWITCH(L59,"BACKWARD", "Si se eiminan campos --&gt; SI","FORWARD", "NO","FULL", "NO","NONE", "SI","BACKWARD_TRANSITIVE", "Si se eiminan campos --&gt; SI","FORWARD_TRANSITIVE", "NO","FULL_TRANSITIVE", "NO"),"")</f>
        <v/>
      </c>
      <c r="O59" s="18" t="str" cm="1">
        <f t="array" ref="O59">IFERROR(_xlfn.SWITCH(L59,"BACKWARD", "NO","FORWARD", "SI","FULL", "NO","NONE", "SI","BACKWARD_TRANSITIVE", "NO","FORWARD_TRANSITIVE", "SI","FULL_TRANSITIVE", "NO"),"")</f>
        <v/>
      </c>
      <c r="P59" s="18" t="str">
        <f t="shared" si="0"/>
        <v/>
      </c>
      <c r="Q59" s="24"/>
      <c r="R59" s="24"/>
      <c r="S59" s="24"/>
      <c r="T59" s="25"/>
      <c r="U59" s="25"/>
    </row>
    <row r="60" spans="1:21" ht="18" customHeight="1" x14ac:dyDescent="0.25">
      <c r="A60" s="17"/>
      <c r="B60" s="17" t="str">
        <f>IFERROR(VLOOKUP(A60,Soporte_Schema!A:B,2,FALSE),"")</f>
        <v/>
      </c>
      <c r="C60" s="59"/>
      <c r="D60" s="18" t="str">
        <f>IFERROR(VLOOKUP(A60,Soporte_Schema!A:C,3,FALSE),"")</f>
        <v/>
      </c>
      <c r="E60" s="59"/>
      <c r="F60" s="18" t="str">
        <f>IFERROR(VLOOKUP(A60,Soporte_Schema!A:D,4,FALSE),"")</f>
        <v/>
      </c>
      <c r="G60" s="18" t="str">
        <f>IFERROR(VLOOKUP(A60,Soporte_Schema!A:E,5,FALSE),"")</f>
        <v/>
      </c>
      <c r="H60" s="18" t="str">
        <f>IFERROR(VLOOKUP(A60,Soporte_Schema!A:F,6,FALSE),"")</f>
        <v/>
      </c>
      <c r="I60" s="27"/>
      <c r="J60" s="18" t="str" cm="1">
        <f t="array" ref="J60">IFERROR(_xlfn.SWITCH(I60,"KEY",_xlfn.CONCAT(A60,"-key"),"VALUE",_xlfn.CONCAT(A60,"-value")),"")</f>
        <v/>
      </c>
      <c r="K60" s="59"/>
      <c r="L60" s="59"/>
      <c r="M60" s="59"/>
      <c r="N60" s="18" t="str" cm="1">
        <f t="array" ref="N60">IFERROR(_xlfn.SWITCH(L60,"BACKWARD", "Si se eiminan campos --&gt; SI","FORWARD", "NO","FULL", "NO","NONE", "SI","BACKWARD_TRANSITIVE", "Si se eiminan campos --&gt; SI","FORWARD_TRANSITIVE", "NO","FULL_TRANSITIVE", "NO"),"")</f>
        <v/>
      </c>
      <c r="O60" s="18" t="str" cm="1">
        <f t="array" ref="O60">IFERROR(_xlfn.SWITCH(L60,"BACKWARD", "NO","FORWARD", "SI","FULL", "NO","NONE", "SI","BACKWARD_TRANSITIVE", "NO","FORWARD_TRANSITIVE", "SI","FULL_TRANSITIVE", "NO"),"")</f>
        <v/>
      </c>
      <c r="P60" s="18" t="str">
        <f t="shared" si="0"/>
        <v/>
      </c>
      <c r="Q60" s="24"/>
      <c r="R60" s="24"/>
      <c r="S60" s="24"/>
      <c r="T60" s="25"/>
      <c r="U60" s="25"/>
    </row>
    <row r="61" spans="1:21" ht="18" customHeight="1" x14ac:dyDescent="0.25">
      <c r="A61" s="17"/>
      <c r="B61" s="17" t="str">
        <f>IFERROR(VLOOKUP(A61,Soporte_Schema!A:B,2,FALSE),"")</f>
        <v/>
      </c>
      <c r="C61" s="59"/>
      <c r="D61" s="18" t="str">
        <f>IFERROR(VLOOKUP(A61,Soporte_Schema!A:C,3,FALSE),"")</f>
        <v/>
      </c>
      <c r="E61" s="59"/>
      <c r="F61" s="18" t="str">
        <f>IFERROR(VLOOKUP(A61,Soporte_Schema!A:D,4,FALSE),"")</f>
        <v/>
      </c>
      <c r="G61" s="18" t="str">
        <f>IFERROR(VLOOKUP(A61,Soporte_Schema!A:E,5,FALSE),"")</f>
        <v/>
      </c>
      <c r="H61" s="18" t="str">
        <f>IFERROR(VLOOKUP(A61,Soporte_Schema!A:F,6,FALSE),"")</f>
        <v/>
      </c>
      <c r="I61" s="27"/>
      <c r="J61" s="18" t="str" cm="1">
        <f t="array" ref="J61">IFERROR(_xlfn.SWITCH(I61,"KEY",_xlfn.CONCAT(A61,"-key"),"VALUE",_xlfn.CONCAT(A61,"-value")),"")</f>
        <v/>
      </c>
      <c r="K61" s="59"/>
      <c r="L61" s="59"/>
      <c r="M61" s="59"/>
      <c r="N61" s="18" t="str" cm="1">
        <f t="array" ref="N61">IFERROR(_xlfn.SWITCH(L61,"BACKWARD", "Si se eiminan campos --&gt; SI","FORWARD", "NO","FULL", "NO","NONE", "SI","BACKWARD_TRANSITIVE", "Si se eiminan campos --&gt; SI","FORWARD_TRANSITIVE", "NO","FULL_TRANSITIVE", "NO"),"")</f>
        <v/>
      </c>
      <c r="O61" s="18" t="str" cm="1">
        <f t="array" ref="O61">IFERROR(_xlfn.SWITCH(L61,"BACKWARD", "NO","FORWARD", "SI","FULL", "NO","NONE", "SI","BACKWARD_TRANSITIVE", "NO","FORWARD_TRANSITIVE", "SI","FULL_TRANSITIVE", "NO"),"")</f>
        <v/>
      </c>
      <c r="P61" s="18" t="str">
        <f t="shared" si="0"/>
        <v/>
      </c>
      <c r="Q61" s="24"/>
      <c r="R61" s="24"/>
      <c r="S61" s="24"/>
      <c r="T61" s="25"/>
      <c r="U61" s="25"/>
    </row>
    <row r="62" spans="1:21" ht="18" customHeight="1" x14ac:dyDescent="0.25">
      <c r="A62" s="17"/>
      <c r="B62" s="17" t="str">
        <f>IFERROR(VLOOKUP(A62,Soporte_Schema!A:B,2,FALSE),"")</f>
        <v/>
      </c>
      <c r="C62" s="59"/>
      <c r="D62" s="18" t="str">
        <f>IFERROR(VLOOKUP(A62,Soporte_Schema!A:C,3,FALSE),"")</f>
        <v/>
      </c>
      <c r="E62" s="59"/>
      <c r="F62" s="18" t="str">
        <f>IFERROR(VLOOKUP(A62,Soporte_Schema!A:D,4,FALSE),"")</f>
        <v/>
      </c>
      <c r="G62" s="18" t="str">
        <f>IFERROR(VLOOKUP(A62,Soporte_Schema!A:E,5,FALSE),"")</f>
        <v/>
      </c>
      <c r="H62" s="18" t="str">
        <f>IFERROR(VLOOKUP(A62,Soporte_Schema!A:F,6,FALSE),"")</f>
        <v/>
      </c>
      <c r="I62" s="27"/>
      <c r="J62" s="18" t="str" cm="1">
        <f t="array" ref="J62">IFERROR(_xlfn.SWITCH(I62,"KEY",_xlfn.CONCAT(A62,"-key"),"VALUE",_xlfn.CONCAT(A62,"-value")),"")</f>
        <v/>
      </c>
      <c r="K62" s="59"/>
      <c r="L62" s="59"/>
      <c r="M62" s="59"/>
      <c r="N62" s="18" t="str" cm="1">
        <f t="array" ref="N62">IFERROR(_xlfn.SWITCH(L62,"BACKWARD", "Si se eiminan campos --&gt; SI","FORWARD", "NO","FULL", "NO","NONE", "SI","BACKWARD_TRANSITIVE", "Si se eiminan campos --&gt; SI","FORWARD_TRANSITIVE", "NO","FULL_TRANSITIVE", "NO"),"")</f>
        <v/>
      </c>
      <c r="O62" s="18" t="str" cm="1">
        <f t="array" ref="O62">IFERROR(_xlfn.SWITCH(L62,"BACKWARD", "NO","FORWARD", "SI","FULL", "NO","NONE", "SI","BACKWARD_TRANSITIVE", "NO","FORWARD_TRANSITIVE", "SI","FULL_TRANSITIVE", "NO"),"")</f>
        <v/>
      </c>
      <c r="P62" s="18" t="str">
        <f t="shared" si="0"/>
        <v/>
      </c>
      <c r="Q62" s="24"/>
      <c r="R62" s="24"/>
      <c r="S62" s="24"/>
      <c r="T62" s="25"/>
      <c r="U62" s="25"/>
    </row>
    <row r="63" spans="1:21" ht="18" customHeight="1" x14ac:dyDescent="0.25">
      <c r="A63" s="17"/>
      <c r="B63" s="17" t="str">
        <f>IFERROR(VLOOKUP(A63,Soporte_Schema!A:B,2,FALSE),"")</f>
        <v/>
      </c>
      <c r="C63" s="59"/>
      <c r="D63" s="18" t="str">
        <f>IFERROR(VLOOKUP(A63,Soporte_Schema!A:C,3,FALSE),"")</f>
        <v/>
      </c>
      <c r="E63" s="59"/>
      <c r="F63" s="18" t="str">
        <f>IFERROR(VLOOKUP(A63,Soporte_Schema!A:D,4,FALSE),"")</f>
        <v/>
      </c>
      <c r="G63" s="18" t="str">
        <f>IFERROR(VLOOKUP(A63,Soporte_Schema!A:E,5,FALSE),"")</f>
        <v/>
      </c>
      <c r="H63" s="18" t="str">
        <f>IFERROR(VLOOKUP(A63,Soporte_Schema!A:F,6,FALSE),"")</f>
        <v/>
      </c>
      <c r="I63" s="27"/>
      <c r="J63" s="18" t="str" cm="1">
        <f t="array" ref="J63">IFERROR(_xlfn.SWITCH(I63,"KEY",_xlfn.CONCAT(A63,"-key"),"VALUE",_xlfn.CONCAT(A63,"-value")),"")</f>
        <v/>
      </c>
      <c r="K63" s="59"/>
      <c r="L63" s="59"/>
      <c r="M63" s="59"/>
      <c r="N63" s="18" t="str" cm="1">
        <f t="array" ref="N63">IFERROR(_xlfn.SWITCH(L63,"BACKWARD", "Si se eiminan campos --&gt; SI","FORWARD", "NO","FULL", "NO","NONE", "SI","BACKWARD_TRANSITIVE", "Si se eiminan campos --&gt; SI","FORWARD_TRANSITIVE", "NO","FULL_TRANSITIVE", "NO"),"")</f>
        <v/>
      </c>
      <c r="O63" s="18" t="str" cm="1">
        <f t="array" ref="O63">IFERROR(_xlfn.SWITCH(L63,"BACKWARD", "NO","FORWARD", "SI","FULL", "NO","NONE", "SI","BACKWARD_TRANSITIVE", "NO","FORWARD_TRANSITIVE", "SI","FULL_TRANSITIVE", "NO"),"")</f>
        <v/>
      </c>
      <c r="P63" s="18" t="str">
        <f t="shared" si="0"/>
        <v/>
      </c>
      <c r="Q63" s="24"/>
      <c r="R63" s="24"/>
      <c r="S63" s="24"/>
      <c r="T63" s="25"/>
      <c r="U63" s="25"/>
    </row>
    <row r="64" spans="1:21" ht="18" customHeight="1" x14ac:dyDescent="0.25">
      <c r="A64" s="17"/>
      <c r="B64" s="17" t="str">
        <f>IFERROR(VLOOKUP(A64,Soporte_Schema!A:B,2,FALSE),"")</f>
        <v/>
      </c>
      <c r="C64" s="59"/>
      <c r="D64" s="18" t="str">
        <f>IFERROR(VLOOKUP(A64,Soporte_Schema!A:C,3,FALSE),"")</f>
        <v/>
      </c>
      <c r="E64" s="59"/>
      <c r="F64" s="18" t="str">
        <f>IFERROR(VLOOKUP(A64,Soporte_Schema!A:D,4,FALSE),"")</f>
        <v/>
      </c>
      <c r="G64" s="18" t="str">
        <f>IFERROR(VLOOKUP(A64,Soporte_Schema!A:E,5,FALSE),"")</f>
        <v/>
      </c>
      <c r="H64" s="18" t="str">
        <f>IFERROR(VLOOKUP(A64,Soporte_Schema!A:F,6,FALSE),"")</f>
        <v/>
      </c>
      <c r="I64" s="27"/>
      <c r="J64" s="18" t="str" cm="1">
        <f t="array" ref="J64">IFERROR(_xlfn.SWITCH(I64,"KEY",_xlfn.CONCAT(A64,"-key"),"VALUE",_xlfn.CONCAT(A64,"-value")),"")</f>
        <v/>
      </c>
      <c r="K64" s="59"/>
      <c r="L64" s="59"/>
      <c r="M64" s="59"/>
      <c r="N64" s="18" t="str" cm="1">
        <f t="array" ref="N64">IFERROR(_xlfn.SWITCH(L64,"BACKWARD", "Si se eiminan campos --&gt; SI","FORWARD", "NO","FULL", "NO","NONE", "SI","BACKWARD_TRANSITIVE", "Si se eiminan campos --&gt; SI","FORWARD_TRANSITIVE", "NO","FULL_TRANSITIVE", "NO"),"")</f>
        <v/>
      </c>
      <c r="O64" s="18" t="str" cm="1">
        <f t="array" ref="O64">IFERROR(_xlfn.SWITCH(L64,"BACKWARD", "NO","FORWARD", "SI","FULL", "NO","NONE", "SI","BACKWARD_TRANSITIVE", "NO","FORWARD_TRANSITIVE", "SI","FULL_TRANSITIVE", "NO"),"")</f>
        <v/>
      </c>
      <c r="P64" s="18" t="str">
        <f t="shared" si="0"/>
        <v/>
      </c>
      <c r="Q64" s="24"/>
      <c r="R64" s="24"/>
      <c r="S64" s="24"/>
      <c r="T64" s="25"/>
      <c r="U64" s="25"/>
    </row>
    <row r="65" spans="1:21" ht="18" customHeight="1" x14ac:dyDescent="0.25">
      <c r="A65" s="17"/>
      <c r="B65" s="17" t="str">
        <f>IFERROR(VLOOKUP(A65,Soporte_Schema!A:B,2,FALSE),"")</f>
        <v/>
      </c>
      <c r="C65" s="59"/>
      <c r="D65" s="18" t="str">
        <f>IFERROR(VLOOKUP(A65,Soporte_Schema!A:C,3,FALSE),"")</f>
        <v/>
      </c>
      <c r="E65" s="59"/>
      <c r="F65" s="18" t="str">
        <f>IFERROR(VLOOKUP(A65,Soporte_Schema!A:D,4,FALSE),"")</f>
        <v/>
      </c>
      <c r="G65" s="18" t="str">
        <f>IFERROR(VLOOKUP(A65,Soporte_Schema!A:E,5,FALSE),"")</f>
        <v/>
      </c>
      <c r="H65" s="18" t="str">
        <f>IFERROR(VLOOKUP(A65,Soporte_Schema!A:F,6,FALSE),"")</f>
        <v/>
      </c>
      <c r="I65" s="27"/>
      <c r="J65" s="18" t="str" cm="1">
        <f t="array" ref="J65">IFERROR(_xlfn.SWITCH(I65,"KEY",_xlfn.CONCAT(A65,"-key"),"VALUE",_xlfn.CONCAT(A65,"-value")),"")</f>
        <v/>
      </c>
      <c r="K65" s="59"/>
      <c r="L65" s="59"/>
      <c r="M65" s="59"/>
      <c r="N65" s="18" t="str" cm="1">
        <f t="array" ref="N65">IFERROR(_xlfn.SWITCH(L65,"BACKWARD", "Si se eiminan campos --&gt; SI","FORWARD", "NO","FULL", "NO","NONE", "SI","BACKWARD_TRANSITIVE", "Si se eiminan campos --&gt; SI","FORWARD_TRANSITIVE", "NO","FULL_TRANSITIVE", "NO"),"")</f>
        <v/>
      </c>
      <c r="O65" s="18" t="str" cm="1">
        <f t="array" ref="O65">IFERROR(_xlfn.SWITCH(L65,"BACKWARD", "NO","FORWARD", "SI","FULL", "NO","NONE", "SI","BACKWARD_TRANSITIVE", "NO","FORWARD_TRANSITIVE", "SI","FULL_TRANSITIVE", "NO"),"")</f>
        <v/>
      </c>
      <c r="P65" s="18" t="str">
        <f t="shared" si="0"/>
        <v/>
      </c>
      <c r="Q65" s="24"/>
      <c r="R65" s="24"/>
      <c r="S65" s="24"/>
      <c r="T65" s="25"/>
      <c r="U65" s="25"/>
    </row>
    <row r="66" spans="1:21" ht="18" customHeight="1" x14ac:dyDescent="0.25">
      <c r="A66" s="17"/>
      <c r="B66" s="17" t="str">
        <f>IFERROR(VLOOKUP(A66,Soporte_Schema!A:B,2,FALSE),"")</f>
        <v/>
      </c>
      <c r="C66" s="59"/>
      <c r="D66" s="18" t="str">
        <f>IFERROR(VLOOKUP(A66,Soporte_Schema!A:C,3,FALSE),"")</f>
        <v/>
      </c>
      <c r="E66" s="59"/>
      <c r="F66" s="18" t="str">
        <f>IFERROR(VLOOKUP(A66,Soporte_Schema!A:D,4,FALSE),"")</f>
        <v/>
      </c>
      <c r="G66" s="18" t="str">
        <f>IFERROR(VLOOKUP(A66,Soporte_Schema!A:E,5,FALSE),"")</f>
        <v/>
      </c>
      <c r="H66" s="18" t="str">
        <f>IFERROR(VLOOKUP(A66,Soporte_Schema!A:F,6,FALSE),"")</f>
        <v/>
      </c>
      <c r="I66" s="27"/>
      <c r="J66" s="18" t="str" cm="1">
        <f t="array" ref="J66">IFERROR(_xlfn.SWITCH(I66,"KEY",_xlfn.CONCAT(A66,"-key"),"VALUE",_xlfn.CONCAT(A66,"-value")),"")</f>
        <v/>
      </c>
      <c r="K66" s="59"/>
      <c r="L66" s="59"/>
      <c r="M66" s="59"/>
      <c r="N66" s="18" t="str" cm="1">
        <f t="array" ref="N66">IFERROR(_xlfn.SWITCH(L66,"BACKWARD", "Si se eiminan campos --&gt; SI","FORWARD", "NO","FULL", "NO","NONE", "SI","BACKWARD_TRANSITIVE", "Si se eiminan campos --&gt; SI","FORWARD_TRANSITIVE", "NO","FULL_TRANSITIVE", "NO"),"")</f>
        <v/>
      </c>
      <c r="O66" s="18" t="str" cm="1">
        <f t="array" ref="O66">IFERROR(_xlfn.SWITCH(L66,"BACKWARD", "NO","FORWARD", "SI","FULL", "NO","NONE", "SI","BACKWARD_TRANSITIVE", "NO","FORWARD_TRANSITIVE", "SI","FULL_TRANSITIVE", "NO"),"")</f>
        <v/>
      </c>
      <c r="P66" s="18" t="str">
        <f t="shared" si="0"/>
        <v/>
      </c>
      <c r="Q66" s="24"/>
      <c r="R66" s="24"/>
      <c r="S66" s="24"/>
      <c r="T66" s="25"/>
      <c r="U66" s="25"/>
    </row>
    <row r="67" spans="1:21" ht="18" customHeight="1" x14ac:dyDescent="0.25">
      <c r="A67" s="17"/>
      <c r="B67" s="17" t="str">
        <f>IFERROR(VLOOKUP(A67,Soporte_Schema!A:B,2,FALSE),"")</f>
        <v/>
      </c>
      <c r="C67" s="59"/>
      <c r="D67" s="18" t="str">
        <f>IFERROR(VLOOKUP(A67,Soporte_Schema!A:C,3,FALSE),"")</f>
        <v/>
      </c>
      <c r="E67" s="59"/>
      <c r="F67" s="18" t="str">
        <f>IFERROR(VLOOKUP(A67,Soporte_Schema!A:D,4,FALSE),"")</f>
        <v/>
      </c>
      <c r="G67" s="18" t="str">
        <f>IFERROR(VLOOKUP(A67,Soporte_Schema!A:E,5,FALSE),"")</f>
        <v/>
      </c>
      <c r="H67" s="18" t="str">
        <f>IFERROR(VLOOKUP(A67,Soporte_Schema!A:F,6,FALSE),"")</f>
        <v/>
      </c>
      <c r="I67" s="27"/>
      <c r="J67" s="18" t="str" cm="1">
        <f t="array" ref="J67">IFERROR(_xlfn.SWITCH(I67,"KEY",_xlfn.CONCAT(A67,"-key"),"VALUE",_xlfn.CONCAT(A67,"-value")),"")</f>
        <v/>
      </c>
      <c r="K67" s="59"/>
      <c r="L67" s="59"/>
      <c r="M67" s="59"/>
      <c r="N67" s="18" t="str" cm="1">
        <f t="array" ref="N67">IFERROR(_xlfn.SWITCH(L67,"BACKWARD", "Si se eiminan campos --&gt; SI","FORWARD", "NO","FULL", "NO","NONE", "SI","BACKWARD_TRANSITIVE", "Si se eiminan campos --&gt; SI","FORWARD_TRANSITIVE", "NO","FULL_TRANSITIVE", "NO"),"")</f>
        <v/>
      </c>
      <c r="O67" s="18" t="str" cm="1">
        <f t="array" ref="O67">IFERROR(_xlfn.SWITCH(L67,"BACKWARD", "NO","FORWARD", "SI","FULL", "NO","NONE", "SI","BACKWARD_TRANSITIVE", "NO","FORWARD_TRANSITIVE", "SI","FULL_TRANSITIVE", "NO"),"")</f>
        <v/>
      </c>
      <c r="P67" s="18" t="str">
        <f t="shared" si="0"/>
        <v/>
      </c>
      <c r="Q67" s="24"/>
      <c r="R67" s="24"/>
      <c r="S67" s="24"/>
      <c r="T67" s="25"/>
      <c r="U67" s="25"/>
    </row>
    <row r="68" spans="1:21" ht="18" customHeight="1" x14ac:dyDescent="0.25">
      <c r="A68" s="17"/>
      <c r="B68" s="17" t="str">
        <f>IFERROR(VLOOKUP(A68,Soporte_Schema!A:B,2,FALSE),"")</f>
        <v/>
      </c>
      <c r="C68" s="59"/>
      <c r="D68" s="18" t="str">
        <f>IFERROR(VLOOKUP(A68,Soporte_Schema!A:C,3,FALSE),"")</f>
        <v/>
      </c>
      <c r="E68" s="59"/>
      <c r="F68" s="18" t="str">
        <f>IFERROR(VLOOKUP(A68,Soporte_Schema!A:D,4,FALSE),"")</f>
        <v/>
      </c>
      <c r="G68" s="18" t="str">
        <f>IFERROR(VLOOKUP(A68,Soporte_Schema!A:E,5,FALSE),"")</f>
        <v/>
      </c>
      <c r="H68" s="18" t="str">
        <f>IFERROR(VLOOKUP(A68,Soporte_Schema!A:F,6,FALSE),"")</f>
        <v/>
      </c>
      <c r="I68" s="27"/>
      <c r="J68" s="18" t="str" cm="1">
        <f t="array" ref="J68">IFERROR(_xlfn.SWITCH(I68,"KEY",_xlfn.CONCAT(A68,"-key"),"VALUE",_xlfn.CONCAT(A68,"-value")),"")</f>
        <v/>
      </c>
      <c r="K68" s="59"/>
      <c r="L68" s="59"/>
      <c r="M68" s="59"/>
      <c r="N68" s="18" t="str" cm="1">
        <f t="array" ref="N68">IFERROR(_xlfn.SWITCH(L68,"BACKWARD", "Si se eiminan campos --&gt; SI","FORWARD", "NO","FULL", "NO","NONE", "SI","BACKWARD_TRANSITIVE", "Si se eiminan campos --&gt; SI","FORWARD_TRANSITIVE", "NO","FULL_TRANSITIVE", "NO"),"")</f>
        <v/>
      </c>
      <c r="O68" s="18" t="str" cm="1">
        <f t="array" ref="O68">IFERROR(_xlfn.SWITCH(L68,"BACKWARD", "NO","FORWARD", "SI","FULL", "NO","NONE", "SI","BACKWARD_TRANSITIVE", "NO","FORWARD_TRANSITIVE", "SI","FULL_TRANSITIVE", "NO"),"")</f>
        <v/>
      </c>
      <c r="P68" s="18" t="str">
        <f t="shared" si="0"/>
        <v/>
      </c>
      <c r="Q68" s="24"/>
      <c r="R68" s="24"/>
      <c r="S68" s="24"/>
      <c r="T68" s="25"/>
      <c r="U68" s="25"/>
    </row>
    <row r="69" spans="1:21" ht="18" customHeight="1" x14ac:dyDescent="0.25">
      <c r="A69" s="17"/>
      <c r="B69" s="17" t="str">
        <f>IFERROR(VLOOKUP(A69,Soporte_Schema!A:B,2,FALSE),"")</f>
        <v/>
      </c>
      <c r="C69" s="59"/>
      <c r="D69" s="18" t="str">
        <f>IFERROR(VLOOKUP(A69,Soporte_Schema!A:C,3,FALSE),"")</f>
        <v/>
      </c>
      <c r="E69" s="59"/>
      <c r="F69" s="18" t="str">
        <f>IFERROR(VLOOKUP(A69,Soporte_Schema!A:D,4,FALSE),"")</f>
        <v/>
      </c>
      <c r="G69" s="18" t="str">
        <f>IFERROR(VLOOKUP(A69,Soporte_Schema!A:E,5,FALSE),"")</f>
        <v/>
      </c>
      <c r="H69" s="18" t="str">
        <f>IFERROR(VLOOKUP(A69,Soporte_Schema!A:F,6,FALSE),"")</f>
        <v/>
      </c>
      <c r="I69" s="27"/>
      <c r="J69" s="18" t="str" cm="1">
        <f t="array" ref="J69">IFERROR(_xlfn.SWITCH(I69,"KEY",_xlfn.CONCAT(A69,"-key"),"VALUE",_xlfn.CONCAT(A69,"-value")),"")</f>
        <v/>
      </c>
      <c r="K69" s="59"/>
      <c r="L69" s="59"/>
      <c r="M69" s="59"/>
      <c r="N69" s="18" t="str" cm="1">
        <f t="array" ref="N69">IFERROR(_xlfn.SWITCH(L69,"BACKWARD", "Si se eiminan campos --&gt; SI","FORWARD", "NO","FULL", "NO","NONE", "SI","BACKWARD_TRANSITIVE", "Si se eiminan campos --&gt; SI","FORWARD_TRANSITIVE", "NO","FULL_TRANSITIVE", "NO"),"")</f>
        <v/>
      </c>
      <c r="O69" s="18" t="str" cm="1">
        <f t="array" ref="O69">IFERROR(_xlfn.SWITCH(L69,"BACKWARD", "NO","FORWARD", "SI","FULL", "NO","NONE", "SI","BACKWARD_TRANSITIVE", "NO","FORWARD_TRANSITIVE", "SI","FULL_TRANSITIVE", "NO"),"")</f>
        <v/>
      </c>
      <c r="P69" s="18" t="str">
        <f t="shared" si="0"/>
        <v/>
      </c>
      <c r="Q69" s="24"/>
      <c r="R69" s="24"/>
      <c r="S69" s="24"/>
      <c r="T69" s="25"/>
      <c r="U69" s="25"/>
    </row>
    <row r="70" spans="1:21" ht="18" customHeight="1" x14ac:dyDescent="0.25">
      <c r="A70" s="17"/>
      <c r="B70" s="17" t="str">
        <f>IFERROR(VLOOKUP(A70,Soporte_Schema!A:B,2,FALSE),"")</f>
        <v/>
      </c>
      <c r="C70" s="59"/>
      <c r="D70" s="18" t="str">
        <f>IFERROR(VLOOKUP(A70,Soporte_Schema!A:C,3,FALSE),"")</f>
        <v/>
      </c>
      <c r="E70" s="59"/>
      <c r="F70" s="18" t="str">
        <f>IFERROR(VLOOKUP(A70,Soporte_Schema!A:D,4,FALSE),"")</f>
        <v/>
      </c>
      <c r="G70" s="18" t="str">
        <f>IFERROR(VLOOKUP(A70,Soporte_Schema!A:E,5,FALSE),"")</f>
        <v/>
      </c>
      <c r="H70" s="18" t="str">
        <f>IFERROR(VLOOKUP(A70,Soporte_Schema!A:F,6,FALSE),"")</f>
        <v/>
      </c>
      <c r="I70" s="27"/>
      <c r="J70" s="18" t="str" cm="1">
        <f t="array" ref="J70">IFERROR(_xlfn.SWITCH(I70,"KEY",_xlfn.CONCAT(A70,"-key"),"VALUE",_xlfn.CONCAT(A70,"-value")),"")</f>
        <v/>
      </c>
      <c r="K70" s="59"/>
      <c r="L70" s="59"/>
      <c r="M70" s="59"/>
      <c r="N70" s="18" t="str" cm="1">
        <f t="array" ref="N70">IFERROR(_xlfn.SWITCH(L70,"BACKWARD", "Si se eiminan campos --&gt; SI","FORWARD", "NO","FULL", "NO","NONE", "SI","BACKWARD_TRANSITIVE", "Si se eiminan campos --&gt; SI","FORWARD_TRANSITIVE", "NO","FULL_TRANSITIVE", "NO"),"")</f>
        <v/>
      </c>
      <c r="O70" s="18" t="str" cm="1">
        <f t="array" ref="O70">IFERROR(_xlfn.SWITCH(L70,"BACKWARD", "NO","FORWARD", "SI","FULL", "NO","NONE", "SI","BACKWARD_TRANSITIVE", "NO","FORWARD_TRANSITIVE", "SI","FULL_TRANSITIVE", "NO"),"")</f>
        <v/>
      </c>
      <c r="P70" s="18" t="str">
        <f t="shared" ref="P70:P84" si="1">IF(L70&lt;&gt;"",IF(AND(N70="NO", O70="NO"),"NO","SI"),"")</f>
        <v/>
      </c>
      <c r="Q70" s="24"/>
      <c r="R70" s="24"/>
      <c r="S70" s="24"/>
      <c r="T70" s="25"/>
      <c r="U70" s="25"/>
    </row>
    <row r="71" spans="1:21" ht="18" customHeight="1" x14ac:dyDescent="0.25">
      <c r="A71" s="17"/>
      <c r="B71" s="17" t="str">
        <f>IFERROR(VLOOKUP(A71,Soporte_Schema!A:B,2,FALSE),"")</f>
        <v/>
      </c>
      <c r="C71" s="59"/>
      <c r="D71" s="18" t="str">
        <f>IFERROR(VLOOKUP(A71,Soporte_Schema!A:C,3,FALSE),"")</f>
        <v/>
      </c>
      <c r="E71" s="59"/>
      <c r="F71" s="18" t="str">
        <f>IFERROR(VLOOKUP(A71,Soporte_Schema!A:D,4,FALSE),"")</f>
        <v/>
      </c>
      <c r="G71" s="18" t="str">
        <f>IFERROR(VLOOKUP(A71,Soporte_Schema!A:E,5,FALSE),"")</f>
        <v/>
      </c>
      <c r="H71" s="18" t="str">
        <f>IFERROR(VLOOKUP(A71,Soporte_Schema!A:F,6,FALSE),"")</f>
        <v/>
      </c>
      <c r="I71" s="27"/>
      <c r="J71" s="18" t="str" cm="1">
        <f t="array" ref="J71">IFERROR(_xlfn.SWITCH(I71,"KEY",_xlfn.CONCAT(A71,"-key"),"VALUE",_xlfn.CONCAT(A71,"-value")),"")</f>
        <v/>
      </c>
      <c r="K71" s="59"/>
      <c r="L71" s="59"/>
      <c r="M71" s="59"/>
      <c r="N71" s="18" t="str" cm="1">
        <f t="array" ref="N71">IFERROR(_xlfn.SWITCH(L71,"BACKWARD", "Si se eiminan campos --&gt; SI","FORWARD", "NO","FULL", "NO","NONE", "SI","BACKWARD_TRANSITIVE", "Si se eiminan campos --&gt; SI","FORWARD_TRANSITIVE", "NO","FULL_TRANSITIVE", "NO"),"")</f>
        <v/>
      </c>
      <c r="O71" s="18" t="str" cm="1">
        <f t="array" ref="O71">IFERROR(_xlfn.SWITCH(L71,"BACKWARD", "NO","FORWARD", "SI","FULL", "NO","NONE", "SI","BACKWARD_TRANSITIVE", "NO","FORWARD_TRANSITIVE", "SI","FULL_TRANSITIVE", "NO"),"")</f>
        <v/>
      </c>
      <c r="P71" s="18" t="str">
        <f t="shared" si="1"/>
        <v/>
      </c>
      <c r="Q71" s="24"/>
      <c r="R71" s="24"/>
      <c r="S71" s="24"/>
      <c r="T71" s="25"/>
      <c r="U71" s="25"/>
    </row>
    <row r="72" spans="1:21" ht="18" customHeight="1" x14ac:dyDescent="0.25">
      <c r="A72" s="17"/>
      <c r="B72" s="17" t="str">
        <f>IFERROR(VLOOKUP(A72,Soporte_Schema!A:B,2,FALSE),"")</f>
        <v/>
      </c>
      <c r="C72" s="59"/>
      <c r="D72" s="18" t="str">
        <f>IFERROR(VLOOKUP(A72,Soporte_Schema!A:C,3,FALSE),"")</f>
        <v/>
      </c>
      <c r="E72" s="59"/>
      <c r="F72" s="18" t="str">
        <f>IFERROR(VLOOKUP(A72,Soporte_Schema!A:D,4,FALSE),"")</f>
        <v/>
      </c>
      <c r="G72" s="18" t="str">
        <f>IFERROR(VLOOKUP(A72,Soporte_Schema!A:E,5,FALSE),"")</f>
        <v/>
      </c>
      <c r="H72" s="18" t="str">
        <f>IFERROR(VLOOKUP(A72,Soporte_Schema!A:F,6,FALSE),"")</f>
        <v/>
      </c>
      <c r="I72" s="27"/>
      <c r="J72" s="18" t="str" cm="1">
        <f t="array" ref="J72">IFERROR(_xlfn.SWITCH(I72,"KEY",_xlfn.CONCAT(A72,"-key"),"VALUE",_xlfn.CONCAT(A72,"-value")),"")</f>
        <v/>
      </c>
      <c r="K72" s="59"/>
      <c r="L72" s="59"/>
      <c r="M72" s="59"/>
      <c r="N72" s="18" t="str" cm="1">
        <f t="array" ref="N72">IFERROR(_xlfn.SWITCH(L72,"BACKWARD", "Si se eiminan campos --&gt; SI","FORWARD", "NO","FULL", "NO","NONE", "SI","BACKWARD_TRANSITIVE", "Si se eiminan campos --&gt; SI","FORWARD_TRANSITIVE", "NO","FULL_TRANSITIVE", "NO"),"")</f>
        <v/>
      </c>
      <c r="O72" s="18" t="str" cm="1">
        <f t="array" ref="O72">IFERROR(_xlfn.SWITCH(L72,"BACKWARD", "NO","FORWARD", "SI","FULL", "NO","NONE", "SI","BACKWARD_TRANSITIVE", "NO","FORWARD_TRANSITIVE", "SI","FULL_TRANSITIVE", "NO"),"")</f>
        <v/>
      </c>
      <c r="P72" s="18" t="str">
        <f t="shared" si="1"/>
        <v/>
      </c>
      <c r="Q72" s="24"/>
      <c r="R72" s="24"/>
      <c r="S72" s="24"/>
      <c r="T72" s="25"/>
      <c r="U72" s="25"/>
    </row>
    <row r="73" spans="1:21" ht="18" customHeight="1" x14ac:dyDescent="0.25">
      <c r="A73" s="17"/>
      <c r="B73" s="17" t="str">
        <f>IFERROR(VLOOKUP(A73,Soporte_Schema!A:B,2,FALSE),"")</f>
        <v/>
      </c>
      <c r="C73" s="59"/>
      <c r="D73" s="18" t="str">
        <f>IFERROR(VLOOKUP(A73,Soporte_Schema!A:C,3,FALSE),"")</f>
        <v/>
      </c>
      <c r="E73" s="59"/>
      <c r="F73" s="18" t="str">
        <f>IFERROR(VLOOKUP(A73,Soporte_Schema!A:D,4,FALSE),"")</f>
        <v/>
      </c>
      <c r="G73" s="18" t="str">
        <f>IFERROR(VLOOKUP(A73,Soporte_Schema!A:E,5,FALSE),"")</f>
        <v/>
      </c>
      <c r="H73" s="18" t="str">
        <f>IFERROR(VLOOKUP(A73,Soporte_Schema!A:F,6,FALSE),"")</f>
        <v/>
      </c>
      <c r="I73" s="27"/>
      <c r="J73" s="18" t="str" cm="1">
        <f t="array" ref="J73">IFERROR(_xlfn.SWITCH(I73,"KEY",_xlfn.CONCAT(A73,"-key"),"VALUE",_xlfn.CONCAT(A73,"-value")),"")</f>
        <v/>
      </c>
      <c r="K73" s="59"/>
      <c r="L73" s="59"/>
      <c r="M73" s="59"/>
      <c r="N73" s="18" t="str" cm="1">
        <f t="array" ref="N73">IFERROR(_xlfn.SWITCH(L73,"BACKWARD", "Si se eiminan campos --&gt; SI","FORWARD", "NO","FULL", "NO","NONE", "SI","BACKWARD_TRANSITIVE", "Si se eiminan campos --&gt; SI","FORWARD_TRANSITIVE", "NO","FULL_TRANSITIVE", "NO"),"")</f>
        <v/>
      </c>
      <c r="O73" s="18" t="str" cm="1">
        <f t="array" ref="O73">IFERROR(_xlfn.SWITCH(L73,"BACKWARD", "NO","FORWARD", "SI","FULL", "NO","NONE", "SI","BACKWARD_TRANSITIVE", "NO","FORWARD_TRANSITIVE", "SI","FULL_TRANSITIVE", "NO"),"")</f>
        <v/>
      </c>
      <c r="P73" s="18" t="str">
        <f t="shared" si="1"/>
        <v/>
      </c>
      <c r="Q73" s="24"/>
      <c r="R73" s="24"/>
      <c r="S73" s="24"/>
      <c r="T73" s="25"/>
      <c r="U73" s="25"/>
    </row>
    <row r="74" spans="1:21" ht="18" customHeight="1" x14ac:dyDescent="0.25">
      <c r="A74" s="17"/>
      <c r="B74" s="17" t="str">
        <f>IFERROR(VLOOKUP(A74,Soporte_Schema!A:B,2,FALSE),"")</f>
        <v/>
      </c>
      <c r="C74" s="59"/>
      <c r="D74" s="18" t="str">
        <f>IFERROR(VLOOKUP(A74,Soporte_Schema!A:C,3,FALSE),"")</f>
        <v/>
      </c>
      <c r="E74" s="59"/>
      <c r="F74" s="18" t="str">
        <f>IFERROR(VLOOKUP(A74,Soporte_Schema!A:D,4,FALSE),"")</f>
        <v/>
      </c>
      <c r="G74" s="18" t="str">
        <f>IFERROR(VLOOKUP(A74,Soporte_Schema!A:E,5,FALSE),"")</f>
        <v/>
      </c>
      <c r="H74" s="18" t="str">
        <f>IFERROR(VLOOKUP(A74,Soporte_Schema!A:F,6,FALSE),"")</f>
        <v/>
      </c>
      <c r="I74" s="27"/>
      <c r="J74" s="18" t="str" cm="1">
        <f t="array" ref="J74">IFERROR(_xlfn.SWITCH(I74,"KEY",_xlfn.CONCAT(A74,"-key"),"VALUE",_xlfn.CONCAT(A74,"-value")),"")</f>
        <v/>
      </c>
      <c r="K74" s="59"/>
      <c r="L74" s="59"/>
      <c r="M74" s="59"/>
      <c r="N74" s="18" t="str" cm="1">
        <f t="array" ref="N74">IFERROR(_xlfn.SWITCH(L74,"BACKWARD", "Si se eiminan campos --&gt; SI","FORWARD", "NO","FULL", "NO","NONE", "SI","BACKWARD_TRANSITIVE", "Si se eiminan campos --&gt; SI","FORWARD_TRANSITIVE", "NO","FULL_TRANSITIVE", "NO"),"")</f>
        <v/>
      </c>
      <c r="O74" s="18" t="str" cm="1">
        <f t="array" ref="O74">IFERROR(_xlfn.SWITCH(L74,"BACKWARD", "NO","FORWARD", "SI","FULL", "NO","NONE", "SI","BACKWARD_TRANSITIVE", "NO","FORWARD_TRANSITIVE", "SI","FULL_TRANSITIVE", "NO"),"")</f>
        <v/>
      </c>
      <c r="P74" s="18" t="str">
        <f t="shared" si="1"/>
        <v/>
      </c>
      <c r="Q74" s="24"/>
      <c r="R74" s="24"/>
      <c r="S74" s="24"/>
      <c r="T74" s="25"/>
      <c r="U74" s="25"/>
    </row>
    <row r="75" spans="1:21" ht="18" customHeight="1" x14ac:dyDescent="0.25">
      <c r="A75" s="17"/>
      <c r="B75" s="17" t="str">
        <f>IFERROR(VLOOKUP(A75,Soporte_Schema!A:B,2,FALSE),"")</f>
        <v/>
      </c>
      <c r="C75" s="59"/>
      <c r="D75" s="18" t="str">
        <f>IFERROR(VLOOKUP(A75,Soporte_Schema!A:C,3,FALSE),"")</f>
        <v/>
      </c>
      <c r="E75" s="59"/>
      <c r="F75" s="18" t="str">
        <f>IFERROR(VLOOKUP(A75,Soporte_Schema!A:D,4,FALSE),"")</f>
        <v/>
      </c>
      <c r="G75" s="18" t="str">
        <f>IFERROR(VLOOKUP(A75,Soporte_Schema!A:E,5,FALSE),"")</f>
        <v/>
      </c>
      <c r="H75" s="18" t="str">
        <f>IFERROR(VLOOKUP(A75,Soporte_Schema!A:F,6,FALSE),"")</f>
        <v/>
      </c>
      <c r="I75" s="27"/>
      <c r="J75" s="18" t="str" cm="1">
        <f t="array" ref="J75">IFERROR(_xlfn.SWITCH(I75,"KEY",_xlfn.CONCAT(A75,"-key"),"VALUE",_xlfn.CONCAT(A75,"-value")),"")</f>
        <v/>
      </c>
      <c r="K75" s="59"/>
      <c r="L75" s="59"/>
      <c r="M75" s="59"/>
      <c r="N75" s="18" t="str" cm="1">
        <f t="array" ref="N75">IFERROR(_xlfn.SWITCH(L75,"BACKWARD", "Si se eiminan campos --&gt; SI","FORWARD", "NO","FULL", "NO","NONE", "SI","BACKWARD_TRANSITIVE", "Si se eiminan campos --&gt; SI","FORWARD_TRANSITIVE", "NO","FULL_TRANSITIVE", "NO"),"")</f>
        <v/>
      </c>
      <c r="O75" s="18" t="str" cm="1">
        <f t="array" ref="O75">IFERROR(_xlfn.SWITCH(L75,"BACKWARD", "NO","FORWARD", "SI","FULL", "NO","NONE", "SI","BACKWARD_TRANSITIVE", "NO","FORWARD_TRANSITIVE", "SI","FULL_TRANSITIVE", "NO"),"")</f>
        <v/>
      </c>
      <c r="P75" s="18" t="str">
        <f t="shared" si="1"/>
        <v/>
      </c>
      <c r="Q75" s="24"/>
      <c r="R75" s="24"/>
      <c r="S75" s="24"/>
      <c r="T75" s="25"/>
      <c r="U75" s="25"/>
    </row>
    <row r="76" spans="1:21" ht="18" customHeight="1" x14ac:dyDescent="0.25">
      <c r="A76" s="17"/>
      <c r="B76" s="17" t="str">
        <f>IFERROR(VLOOKUP(A76,Soporte_Schema!A:B,2,FALSE),"")</f>
        <v/>
      </c>
      <c r="C76" s="59"/>
      <c r="D76" s="18" t="str">
        <f>IFERROR(VLOOKUP(A76,Soporte_Schema!A:C,3,FALSE),"")</f>
        <v/>
      </c>
      <c r="E76" s="59"/>
      <c r="F76" s="18" t="str">
        <f>IFERROR(VLOOKUP(A76,Soporte_Schema!A:D,4,FALSE),"")</f>
        <v/>
      </c>
      <c r="G76" s="18" t="str">
        <f>IFERROR(VLOOKUP(A76,Soporte_Schema!A:E,5,FALSE),"")</f>
        <v/>
      </c>
      <c r="H76" s="18" t="str">
        <f>IFERROR(VLOOKUP(A76,Soporte_Schema!A:F,6,FALSE),"")</f>
        <v/>
      </c>
      <c r="I76" s="27"/>
      <c r="J76" s="18" t="str" cm="1">
        <f t="array" ref="J76">IFERROR(_xlfn.SWITCH(I76,"KEY",_xlfn.CONCAT(A76,"-key"),"VALUE",_xlfn.CONCAT(A76,"-value")),"")</f>
        <v/>
      </c>
      <c r="K76" s="59"/>
      <c r="L76" s="59"/>
      <c r="M76" s="59"/>
      <c r="N76" s="18" t="str" cm="1">
        <f t="array" ref="N76">IFERROR(_xlfn.SWITCH(L76,"BACKWARD", "Si se eiminan campos --&gt; SI","FORWARD", "NO","FULL", "NO","NONE", "SI","BACKWARD_TRANSITIVE", "Si se eiminan campos --&gt; SI","FORWARD_TRANSITIVE", "NO","FULL_TRANSITIVE", "NO"),"")</f>
        <v/>
      </c>
      <c r="O76" s="18" t="str" cm="1">
        <f t="array" ref="O76">IFERROR(_xlfn.SWITCH(L76,"BACKWARD", "NO","FORWARD", "SI","FULL", "NO","NONE", "SI","BACKWARD_TRANSITIVE", "NO","FORWARD_TRANSITIVE", "SI","FULL_TRANSITIVE", "NO"),"")</f>
        <v/>
      </c>
      <c r="P76" s="18" t="str">
        <f t="shared" si="1"/>
        <v/>
      </c>
      <c r="Q76" s="24"/>
      <c r="R76" s="24"/>
      <c r="S76" s="24"/>
      <c r="T76" s="25"/>
      <c r="U76" s="25"/>
    </row>
    <row r="77" spans="1:21" ht="18" customHeight="1" x14ac:dyDescent="0.25">
      <c r="A77" s="17"/>
      <c r="B77" s="17" t="str">
        <f>IFERROR(VLOOKUP(A77,Soporte_Schema!A:B,2,FALSE),"")</f>
        <v/>
      </c>
      <c r="C77" s="59"/>
      <c r="D77" s="18" t="str">
        <f>IFERROR(VLOOKUP(A77,Soporte_Schema!A:C,3,FALSE),"")</f>
        <v/>
      </c>
      <c r="E77" s="59"/>
      <c r="F77" s="18" t="str">
        <f>IFERROR(VLOOKUP(A77,Soporte_Schema!A:D,4,FALSE),"")</f>
        <v/>
      </c>
      <c r="G77" s="18" t="str">
        <f>IFERROR(VLOOKUP(A77,Soporte_Schema!A:E,5,FALSE),"")</f>
        <v/>
      </c>
      <c r="H77" s="18" t="str">
        <f>IFERROR(VLOOKUP(A77,Soporte_Schema!A:F,6,FALSE),"")</f>
        <v/>
      </c>
      <c r="I77" s="27"/>
      <c r="J77" s="18" t="str" cm="1">
        <f t="array" ref="J77">IFERROR(_xlfn.SWITCH(I77,"KEY",_xlfn.CONCAT(A77,"-key"),"VALUE",_xlfn.CONCAT(A77,"-value")),"")</f>
        <v/>
      </c>
      <c r="K77" s="59"/>
      <c r="L77" s="59"/>
      <c r="M77" s="59"/>
      <c r="N77" s="18" t="str" cm="1">
        <f t="array" ref="N77">IFERROR(_xlfn.SWITCH(L77,"BACKWARD", "Si se eiminan campos --&gt; SI","FORWARD", "NO","FULL", "NO","NONE", "SI","BACKWARD_TRANSITIVE", "Si se eiminan campos --&gt; SI","FORWARD_TRANSITIVE", "NO","FULL_TRANSITIVE", "NO"),"")</f>
        <v/>
      </c>
      <c r="O77" s="18" t="str" cm="1">
        <f t="array" ref="O77">IFERROR(_xlfn.SWITCH(L77,"BACKWARD", "NO","FORWARD", "SI","FULL", "NO","NONE", "SI","BACKWARD_TRANSITIVE", "NO","FORWARD_TRANSITIVE", "SI","FULL_TRANSITIVE", "NO"),"")</f>
        <v/>
      </c>
      <c r="P77" s="18" t="str">
        <f t="shared" si="1"/>
        <v/>
      </c>
      <c r="Q77" s="24"/>
      <c r="R77" s="24"/>
      <c r="S77" s="24"/>
      <c r="T77" s="25"/>
      <c r="U77" s="25"/>
    </row>
    <row r="78" spans="1:21" ht="18" customHeight="1" x14ac:dyDescent="0.25">
      <c r="A78" s="17"/>
      <c r="B78" s="17" t="str">
        <f>IFERROR(VLOOKUP(A78,Soporte_Schema!A:B,2,FALSE),"")</f>
        <v/>
      </c>
      <c r="C78" s="59"/>
      <c r="D78" s="18" t="str">
        <f>IFERROR(VLOOKUP(A78,Soporte_Schema!A:C,3,FALSE),"")</f>
        <v/>
      </c>
      <c r="E78" s="59"/>
      <c r="F78" s="18" t="str">
        <f>IFERROR(VLOOKUP(A78,Soporte_Schema!A:D,4,FALSE),"")</f>
        <v/>
      </c>
      <c r="G78" s="18" t="str">
        <f>IFERROR(VLOOKUP(A78,Soporte_Schema!A:E,5,FALSE),"")</f>
        <v/>
      </c>
      <c r="H78" s="18" t="str">
        <f>IFERROR(VLOOKUP(A78,Soporte_Schema!A:F,6,FALSE),"")</f>
        <v/>
      </c>
      <c r="I78" s="27"/>
      <c r="J78" s="18" t="str" cm="1">
        <f t="array" ref="J78">IFERROR(_xlfn.SWITCH(I78,"KEY",_xlfn.CONCAT(A78,"-key"),"VALUE",_xlfn.CONCAT(A78,"-value")),"")</f>
        <v/>
      </c>
      <c r="K78" s="59"/>
      <c r="L78" s="59"/>
      <c r="M78" s="59"/>
      <c r="N78" s="18" t="str" cm="1">
        <f t="array" ref="N78">IFERROR(_xlfn.SWITCH(L78,"BACKWARD", "Si se eiminan campos --&gt; SI","FORWARD", "NO","FULL", "NO","NONE", "SI","BACKWARD_TRANSITIVE", "Si se eiminan campos --&gt; SI","FORWARD_TRANSITIVE", "NO","FULL_TRANSITIVE", "NO"),"")</f>
        <v/>
      </c>
      <c r="O78" s="18" t="str" cm="1">
        <f t="array" ref="O78">IFERROR(_xlfn.SWITCH(L78,"BACKWARD", "NO","FORWARD", "SI","FULL", "NO","NONE", "SI","BACKWARD_TRANSITIVE", "NO","FORWARD_TRANSITIVE", "SI","FULL_TRANSITIVE", "NO"),"")</f>
        <v/>
      </c>
      <c r="P78" s="18" t="str">
        <f t="shared" si="1"/>
        <v/>
      </c>
      <c r="Q78" s="24"/>
      <c r="R78" s="24"/>
      <c r="S78" s="24"/>
      <c r="T78" s="25"/>
      <c r="U78" s="25"/>
    </row>
    <row r="79" spans="1:21" ht="18" customHeight="1" x14ac:dyDescent="0.25">
      <c r="A79" s="17"/>
      <c r="B79" s="17" t="str">
        <f>IFERROR(VLOOKUP(A79,Soporte_Schema!A:B,2,FALSE),"")</f>
        <v/>
      </c>
      <c r="C79" s="59"/>
      <c r="D79" s="18" t="str">
        <f>IFERROR(VLOOKUP(A79,Soporte_Schema!A:C,3,FALSE),"")</f>
        <v/>
      </c>
      <c r="E79" s="59"/>
      <c r="F79" s="18" t="str">
        <f>IFERROR(VLOOKUP(A79,Soporte_Schema!A:D,4,FALSE),"")</f>
        <v/>
      </c>
      <c r="G79" s="18" t="str">
        <f>IFERROR(VLOOKUP(A79,Soporte_Schema!A:E,5,FALSE),"")</f>
        <v/>
      </c>
      <c r="H79" s="18" t="str">
        <f>IFERROR(VLOOKUP(A79,Soporte_Schema!A:F,6,FALSE),"")</f>
        <v/>
      </c>
      <c r="I79" s="27"/>
      <c r="J79" s="18" t="str" cm="1">
        <f t="array" ref="J79">IFERROR(_xlfn.SWITCH(I79,"KEY",_xlfn.CONCAT(A79,"-key"),"VALUE",_xlfn.CONCAT(A79,"-value")),"")</f>
        <v/>
      </c>
      <c r="K79" s="59"/>
      <c r="L79" s="59"/>
      <c r="M79" s="59"/>
      <c r="N79" s="18" t="str" cm="1">
        <f t="array" ref="N79">IFERROR(_xlfn.SWITCH(L79,"BACKWARD", "Si se eiminan campos --&gt; SI","FORWARD", "NO","FULL", "NO","NONE", "SI","BACKWARD_TRANSITIVE", "Si se eiminan campos --&gt; SI","FORWARD_TRANSITIVE", "NO","FULL_TRANSITIVE", "NO"),"")</f>
        <v/>
      </c>
      <c r="O79" s="18" t="str" cm="1">
        <f t="array" ref="O79">IFERROR(_xlfn.SWITCH(L79,"BACKWARD", "NO","FORWARD", "SI","FULL", "NO","NONE", "SI","BACKWARD_TRANSITIVE", "NO","FORWARD_TRANSITIVE", "SI","FULL_TRANSITIVE", "NO"),"")</f>
        <v/>
      </c>
      <c r="P79" s="18" t="str">
        <f t="shared" si="1"/>
        <v/>
      </c>
      <c r="Q79" s="24"/>
      <c r="R79" s="24"/>
      <c r="S79" s="24"/>
      <c r="T79" s="25"/>
      <c r="U79" s="25"/>
    </row>
    <row r="80" spans="1:21" ht="18" customHeight="1" x14ac:dyDescent="0.25">
      <c r="A80" s="17"/>
      <c r="B80" s="17" t="str">
        <f>IFERROR(VLOOKUP(A80,Soporte_Schema!A:B,2,FALSE),"")</f>
        <v/>
      </c>
      <c r="C80" s="59"/>
      <c r="D80" s="18" t="str">
        <f>IFERROR(VLOOKUP(A80,Soporte_Schema!A:C,3,FALSE),"")</f>
        <v/>
      </c>
      <c r="E80" s="59"/>
      <c r="F80" s="18" t="str">
        <f>IFERROR(VLOOKUP(A80,Soporte_Schema!A:D,4,FALSE),"")</f>
        <v/>
      </c>
      <c r="G80" s="18" t="str">
        <f>IFERROR(VLOOKUP(A80,Soporte_Schema!A:E,5,FALSE),"")</f>
        <v/>
      </c>
      <c r="H80" s="18" t="str">
        <f>IFERROR(VLOOKUP(A80,Soporte_Schema!A:F,6,FALSE),"")</f>
        <v/>
      </c>
      <c r="I80" s="27"/>
      <c r="J80" s="18" t="str" cm="1">
        <f t="array" ref="J80">IFERROR(_xlfn.SWITCH(I80,"KEY",_xlfn.CONCAT(A80,"-key"),"VALUE",_xlfn.CONCAT(A80,"-value")),"")</f>
        <v/>
      </c>
      <c r="K80" s="59"/>
      <c r="L80" s="59"/>
      <c r="M80" s="59"/>
      <c r="N80" s="18" t="str" cm="1">
        <f t="array" ref="N80">IFERROR(_xlfn.SWITCH(L80,"BACKWARD", "Si se eiminan campos --&gt; SI","FORWARD", "NO","FULL", "NO","NONE", "SI","BACKWARD_TRANSITIVE", "Si se eiminan campos --&gt; SI","FORWARD_TRANSITIVE", "NO","FULL_TRANSITIVE", "NO"),"")</f>
        <v/>
      </c>
      <c r="O80" s="18" t="str" cm="1">
        <f t="array" ref="O80">IFERROR(_xlfn.SWITCH(L80,"BACKWARD", "NO","FORWARD", "SI","FULL", "NO","NONE", "SI","BACKWARD_TRANSITIVE", "NO","FORWARD_TRANSITIVE", "SI","FULL_TRANSITIVE", "NO"),"")</f>
        <v/>
      </c>
      <c r="P80" s="18" t="str">
        <f t="shared" si="1"/>
        <v/>
      </c>
      <c r="Q80" s="24"/>
      <c r="R80" s="24"/>
      <c r="S80" s="24"/>
      <c r="T80" s="25"/>
      <c r="U80" s="25"/>
    </row>
    <row r="81" spans="1:21" ht="18" customHeight="1" x14ac:dyDescent="0.25">
      <c r="A81" s="17"/>
      <c r="B81" s="17" t="str">
        <f>IFERROR(VLOOKUP(A81,Soporte_Schema!A:B,2,FALSE),"")</f>
        <v/>
      </c>
      <c r="C81" s="59"/>
      <c r="D81" s="18" t="str">
        <f>IFERROR(VLOOKUP(A81,Soporte_Schema!A:C,3,FALSE),"")</f>
        <v/>
      </c>
      <c r="E81" s="59"/>
      <c r="F81" s="18" t="str">
        <f>IFERROR(VLOOKUP(A81,Soporte_Schema!A:D,4,FALSE),"")</f>
        <v/>
      </c>
      <c r="G81" s="18" t="str">
        <f>IFERROR(VLOOKUP(A81,Soporte_Schema!A:E,5,FALSE),"")</f>
        <v/>
      </c>
      <c r="H81" s="18" t="str">
        <f>IFERROR(VLOOKUP(A81,Soporte_Schema!A:F,6,FALSE),"")</f>
        <v/>
      </c>
      <c r="I81" s="27"/>
      <c r="J81" s="18" t="str" cm="1">
        <f t="array" ref="J81">IFERROR(_xlfn.SWITCH(I81,"KEY",_xlfn.CONCAT(A81,"-key"),"VALUE",_xlfn.CONCAT(A81,"-value")),"")</f>
        <v/>
      </c>
      <c r="K81" s="59"/>
      <c r="L81" s="59"/>
      <c r="M81" s="59"/>
      <c r="N81" s="18" t="str" cm="1">
        <f t="array" ref="N81">IFERROR(_xlfn.SWITCH(L81,"BACKWARD", "Si se eiminan campos --&gt; SI","FORWARD", "NO","FULL", "NO","NONE", "SI","BACKWARD_TRANSITIVE", "Si se eiminan campos --&gt; SI","FORWARD_TRANSITIVE", "NO","FULL_TRANSITIVE", "NO"),"")</f>
        <v/>
      </c>
      <c r="O81" s="18" t="str" cm="1">
        <f t="array" ref="O81">IFERROR(_xlfn.SWITCH(L81,"BACKWARD", "NO","FORWARD", "SI","FULL", "NO","NONE", "SI","BACKWARD_TRANSITIVE", "NO","FORWARD_TRANSITIVE", "SI","FULL_TRANSITIVE", "NO"),"")</f>
        <v/>
      </c>
      <c r="P81" s="18" t="str">
        <f t="shared" si="1"/>
        <v/>
      </c>
      <c r="Q81" s="24"/>
      <c r="R81" s="24"/>
      <c r="S81" s="24"/>
      <c r="T81" s="25"/>
      <c r="U81" s="25"/>
    </row>
    <row r="82" spans="1:21" ht="18" customHeight="1" x14ac:dyDescent="0.25">
      <c r="A82" s="17"/>
      <c r="B82" s="17" t="str">
        <f>IFERROR(VLOOKUP(A82,Soporte_Schema!A:B,2,FALSE),"")</f>
        <v/>
      </c>
      <c r="C82" s="59"/>
      <c r="D82" s="18" t="str">
        <f>IFERROR(VLOOKUP(A82,Soporte_Schema!A:C,3,FALSE),"")</f>
        <v/>
      </c>
      <c r="E82" s="59"/>
      <c r="F82" s="18" t="str">
        <f>IFERROR(VLOOKUP(A82,Soporte_Schema!A:D,4,FALSE),"")</f>
        <v/>
      </c>
      <c r="G82" s="18" t="str">
        <f>IFERROR(VLOOKUP(A82,Soporte_Schema!A:E,5,FALSE),"")</f>
        <v/>
      </c>
      <c r="H82" s="18" t="str">
        <f>IFERROR(VLOOKUP(A82,Soporte_Schema!A:F,6,FALSE),"")</f>
        <v/>
      </c>
      <c r="I82" s="27"/>
      <c r="J82" s="18" t="str" cm="1">
        <f t="array" ref="J82">IFERROR(_xlfn.SWITCH(I82,"KEY",_xlfn.CONCAT(A82,"-key"),"VALUE",_xlfn.CONCAT(A82,"-value")),"")</f>
        <v/>
      </c>
      <c r="K82" s="59"/>
      <c r="L82" s="59"/>
      <c r="M82" s="59"/>
      <c r="N82" s="18" t="str" cm="1">
        <f t="array" ref="N82">IFERROR(_xlfn.SWITCH(L82,"BACKWARD", "Si se eiminan campos --&gt; SI","FORWARD", "NO","FULL", "NO","NONE", "SI","BACKWARD_TRANSITIVE", "Si se eiminan campos --&gt; SI","FORWARD_TRANSITIVE", "NO","FULL_TRANSITIVE", "NO"),"")</f>
        <v/>
      </c>
      <c r="O82" s="18" t="str" cm="1">
        <f t="array" ref="O82">IFERROR(_xlfn.SWITCH(L82,"BACKWARD", "NO","FORWARD", "SI","FULL", "NO","NONE", "SI","BACKWARD_TRANSITIVE", "NO","FORWARD_TRANSITIVE", "SI","FULL_TRANSITIVE", "NO"),"")</f>
        <v/>
      </c>
      <c r="P82" s="18" t="str">
        <f t="shared" si="1"/>
        <v/>
      </c>
      <c r="Q82" s="24"/>
      <c r="R82" s="24"/>
      <c r="S82" s="24"/>
      <c r="T82" s="25"/>
      <c r="U82" s="25"/>
    </row>
    <row r="83" spans="1:21" ht="18" customHeight="1" x14ac:dyDescent="0.25">
      <c r="A83" s="17"/>
      <c r="B83" s="17" t="str">
        <f>IFERROR(VLOOKUP(A83,Soporte_Schema!A:B,2,FALSE),"")</f>
        <v/>
      </c>
      <c r="C83" s="59"/>
      <c r="D83" s="18" t="str">
        <f>IFERROR(VLOOKUP(A83,Soporte_Schema!A:C,3,FALSE),"")</f>
        <v/>
      </c>
      <c r="E83" s="59"/>
      <c r="F83" s="18" t="str">
        <f>IFERROR(VLOOKUP(A83,Soporte_Schema!A:D,4,FALSE),"")</f>
        <v/>
      </c>
      <c r="G83" s="18" t="str">
        <f>IFERROR(VLOOKUP(A83,Soporte_Schema!A:E,5,FALSE),"")</f>
        <v/>
      </c>
      <c r="H83" s="18" t="str">
        <f>IFERROR(VLOOKUP(A83,Soporte_Schema!A:F,6,FALSE),"")</f>
        <v/>
      </c>
      <c r="I83" s="27"/>
      <c r="J83" s="18" t="str" cm="1">
        <f t="array" ref="J83">IFERROR(_xlfn.SWITCH(I83,"KEY",_xlfn.CONCAT(A83,"-key"),"VALUE",_xlfn.CONCAT(A83,"-value")),"")</f>
        <v/>
      </c>
      <c r="K83" s="59"/>
      <c r="L83" s="59"/>
      <c r="M83" s="59"/>
      <c r="N83" s="18" t="str" cm="1">
        <f t="array" ref="N83">IFERROR(_xlfn.SWITCH(L83,"BACKWARD", "Si se eiminan campos --&gt; SI","FORWARD", "NO","FULL", "NO","NONE", "SI","BACKWARD_TRANSITIVE", "Si se eiminan campos --&gt; SI","FORWARD_TRANSITIVE", "NO","FULL_TRANSITIVE", "NO"),"")</f>
        <v/>
      </c>
      <c r="O83" s="18" t="str" cm="1">
        <f t="array" ref="O83">IFERROR(_xlfn.SWITCH(L83,"BACKWARD", "NO","FORWARD", "SI","FULL", "NO","NONE", "SI","BACKWARD_TRANSITIVE", "NO","FORWARD_TRANSITIVE", "SI","FULL_TRANSITIVE", "NO"),"")</f>
        <v/>
      </c>
      <c r="P83" s="18" t="str">
        <f t="shared" si="1"/>
        <v/>
      </c>
      <c r="Q83" s="24"/>
      <c r="R83" s="24"/>
      <c r="S83" s="24"/>
      <c r="T83" s="25"/>
      <c r="U83" s="25"/>
    </row>
    <row r="84" spans="1:21" ht="18" customHeight="1" x14ac:dyDescent="0.25">
      <c r="A84" s="17"/>
      <c r="B84" s="17" t="str">
        <f>IFERROR(VLOOKUP(A84,Soporte_Schema!A:B,2,FALSE),"")</f>
        <v/>
      </c>
      <c r="C84" s="59"/>
      <c r="D84" s="18" t="str">
        <f>IFERROR(VLOOKUP(A84,Soporte_Schema!A:C,3,FALSE),"")</f>
        <v/>
      </c>
      <c r="E84" s="59"/>
      <c r="F84" s="18" t="str">
        <f>IFERROR(VLOOKUP(A84,Soporte_Schema!A:D,4,FALSE),"")</f>
        <v/>
      </c>
      <c r="G84" s="18" t="str">
        <f>IFERROR(VLOOKUP(A84,Soporte_Schema!A:E,5,FALSE),"")</f>
        <v/>
      </c>
      <c r="H84" s="18" t="str">
        <f>IFERROR(VLOOKUP(A84,Soporte_Schema!A:F,6,FALSE),"")</f>
        <v/>
      </c>
      <c r="I84" s="27"/>
      <c r="J84" s="18" t="str" cm="1">
        <f t="array" ref="J84">IFERROR(_xlfn.SWITCH(I84,"KEY",_xlfn.CONCAT(A84,"-key"),"VALUE",_xlfn.CONCAT(A84,"-value")),"")</f>
        <v/>
      </c>
      <c r="K84" s="59"/>
      <c r="L84" s="59"/>
      <c r="M84" s="59"/>
      <c r="N84" s="18" t="str" cm="1">
        <f t="array" ref="N84">IFERROR(_xlfn.SWITCH(L84,"BACKWARD", "Si se eiminan campos --&gt; SI","FORWARD", "NO","FULL", "NO","NONE", "SI","BACKWARD_TRANSITIVE", "Si se eiminan campos --&gt; SI","FORWARD_TRANSITIVE", "NO","FULL_TRANSITIVE", "NO"),"")</f>
        <v/>
      </c>
      <c r="O84" s="18" t="str" cm="1">
        <f t="array" ref="O84">IFERROR(_xlfn.SWITCH(L84,"BACKWARD", "NO","FORWARD", "SI","FULL", "NO","NONE", "SI","BACKWARD_TRANSITIVE", "NO","FORWARD_TRANSITIVE", "SI","FULL_TRANSITIVE", "NO"),"")</f>
        <v/>
      </c>
      <c r="P84" s="18" t="str">
        <f t="shared" si="1"/>
        <v/>
      </c>
      <c r="Q84" s="24"/>
      <c r="R84" s="24"/>
      <c r="S84" s="24"/>
      <c r="T84" s="25"/>
      <c r="U84" s="25"/>
    </row>
  </sheetData>
  <mergeCells count="6">
    <mergeCell ref="A2:U2"/>
    <mergeCell ref="A3:D3"/>
    <mergeCell ref="A1:U1"/>
    <mergeCell ref="T3:U3"/>
    <mergeCell ref="E3:P3"/>
    <mergeCell ref="Q3:S3"/>
  </mergeCells>
  <dataValidations count="6">
    <dataValidation allowBlank="1" showErrorMessage="1" sqref="H5:H84" xr:uid="{00000000-0002-0000-0400-000003000000}"/>
    <dataValidation type="list" allowBlank="1" showErrorMessage="1" sqref="K5:K84" xr:uid="{00000000-0002-0000-0400-000004000000}">
      <formula1>"AVRO,JSON,PROTOBUF"</formula1>
    </dataValidation>
    <dataValidation type="list" allowBlank="1" showErrorMessage="1" sqref="L5:L84" xr:uid="{00000000-0002-0000-0400-000005000000}">
      <formula1>"BACKWARD,FORWARD,FULL,NONE,BACKWARD_TRANSITIVE,FORWARD_TRANSITIVE,FULL_TRANSITIVE"</formula1>
    </dataValidation>
    <dataValidation type="list" allowBlank="1" showInputMessage="1" showErrorMessage="1" sqref="I5:I84" xr:uid="{76C82ED8-906A-4325-8284-06946F3FB9C0}">
      <formula1>"KEY,VALUE"</formula1>
    </dataValidation>
    <dataValidation type="list" allowBlank="1" showInputMessage="1" showErrorMessage="1" sqref="E6:E84" xr:uid="{62C7EF45-149B-495A-87BE-463D9A07143F}">
      <formula1>"ATA,MODIFICACION:BAJA"</formula1>
    </dataValidation>
    <dataValidation type="list" allowBlank="1" showInputMessage="1" showErrorMessage="1" sqref="E5" xr:uid="{7A7882FD-A570-4274-BF3D-C8C54BE4BD4A}">
      <formula1>"ATA,MODIFICACION,BAJA"</formula1>
    </dataValidation>
  </dataValidation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6F33DC9-00AF-4339-98FB-9A0F7BBD9479}">
          <x14:formula1>
            <xm:f>Soporte_Schema!$4:$4</xm:f>
          </x14:formula1>
          <xm:sqref>A5:A84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DD939-5F77-4FA5-B074-56EBA62FBAB3}">
  <sheetPr>
    <tabColor rgb="FF92D050"/>
  </sheetPr>
  <dimension ref="A1:X84"/>
  <sheetViews>
    <sheetView topLeftCell="F1" workbookViewId="0">
      <selection activeCell="Q5" sqref="Q5"/>
    </sheetView>
  </sheetViews>
  <sheetFormatPr defaultRowHeight="15" x14ac:dyDescent="0.25"/>
  <cols>
    <col min="1" max="1" width="24" customWidth="1"/>
    <col min="2" max="2" width="23.140625" customWidth="1"/>
    <col min="3" max="3" width="14.42578125" customWidth="1"/>
    <col min="4" max="4" width="21" customWidth="1"/>
    <col min="5" max="5" width="20" customWidth="1"/>
    <col min="6" max="6" width="10" customWidth="1"/>
    <col min="7" max="7" width="17.140625" customWidth="1"/>
    <col min="8" max="8" width="24" customWidth="1"/>
    <col min="9" max="9" width="28" customWidth="1"/>
    <col min="10" max="10" width="20.42578125" bestFit="1" customWidth="1"/>
    <col min="11" max="11" width="40.28515625" bestFit="1" customWidth="1"/>
    <col min="12" max="12" width="12" customWidth="1"/>
    <col min="13" max="13" width="14" customWidth="1"/>
    <col min="14" max="14" width="10" customWidth="1"/>
    <col min="15" max="15" width="24" customWidth="1"/>
    <col min="16" max="16" width="20" customWidth="1"/>
    <col min="17" max="17" width="36" customWidth="1"/>
    <col min="18" max="18" width="22" customWidth="1"/>
    <col min="19" max="19" width="14" customWidth="1"/>
    <col min="20" max="20" width="12" customWidth="1"/>
    <col min="21" max="21" width="16" customWidth="1"/>
    <col min="22" max="22" width="22" customWidth="1"/>
    <col min="23" max="23" width="14" customWidth="1"/>
    <col min="24" max="24" width="18" customWidth="1"/>
  </cols>
  <sheetData>
    <row r="1" spans="1:24" ht="21.95" customHeight="1" x14ac:dyDescent="0.25">
      <c r="A1" s="100" t="s">
        <v>151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</row>
    <row r="2" spans="1:24" ht="21.95" customHeight="1" x14ac:dyDescent="0.25">
      <c r="A2" s="101" t="s">
        <v>62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</row>
    <row r="3" spans="1:24" ht="18" customHeight="1" x14ac:dyDescent="0.25">
      <c r="A3" s="102" t="s">
        <v>89</v>
      </c>
      <c r="B3" s="88"/>
      <c r="C3" s="88"/>
      <c r="D3" s="88"/>
      <c r="E3" s="103" t="s">
        <v>110</v>
      </c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104" t="s">
        <v>90</v>
      </c>
      <c r="T3" s="90"/>
      <c r="U3" s="90"/>
      <c r="V3" s="90"/>
      <c r="W3" s="105" t="s">
        <v>91</v>
      </c>
      <c r="X3" s="84"/>
    </row>
    <row r="4" spans="1:24" ht="50.1" customHeight="1" x14ac:dyDescent="0.25">
      <c r="A4" s="69" t="s">
        <v>46</v>
      </c>
      <c r="B4" s="44" t="s">
        <v>148</v>
      </c>
      <c r="C4" s="69" t="s">
        <v>66</v>
      </c>
      <c r="D4" s="44" t="s">
        <v>47</v>
      </c>
      <c r="E4" s="69" t="s">
        <v>67</v>
      </c>
      <c r="F4" s="69" t="s">
        <v>92</v>
      </c>
      <c r="G4" s="69" t="s">
        <v>93</v>
      </c>
      <c r="H4" s="44" t="s">
        <v>152</v>
      </c>
      <c r="I4" s="69" t="s">
        <v>154</v>
      </c>
      <c r="J4" s="69" t="s">
        <v>165</v>
      </c>
      <c r="K4" s="44" t="s">
        <v>153</v>
      </c>
      <c r="L4" s="69" t="s">
        <v>71</v>
      </c>
      <c r="M4" s="69" t="s">
        <v>155</v>
      </c>
      <c r="N4" s="69" t="s">
        <v>156</v>
      </c>
      <c r="O4" s="69" t="s">
        <v>157</v>
      </c>
      <c r="P4" s="69" t="s">
        <v>158</v>
      </c>
      <c r="Q4" s="69" t="s">
        <v>166</v>
      </c>
      <c r="R4" s="79" t="s">
        <v>159</v>
      </c>
      <c r="S4" s="62" t="s">
        <v>160</v>
      </c>
      <c r="T4" s="62" t="s">
        <v>161</v>
      </c>
      <c r="U4" s="62" t="s">
        <v>73</v>
      </c>
      <c r="V4" s="62" t="s">
        <v>74</v>
      </c>
      <c r="W4" s="63" t="s">
        <v>76</v>
      </c>
      <c r="X4" s="63" t="s">
        <v>77</v>
      </c>
    </row>
    <row r="5" spans="1:24" ht="18" customHeight="1" x14ac:dyDescent="0.25">
      <c r="A5" s="66" t="s">
        <v>55</v>
      </c>
      <c r="B5" s="30">
        <f>IFERROR(VLOOKUP(Solicitud_Conector!A5,Datos_Iniciativa[#All],2,FALSE),"")</f>
        <v>3101</v>
      </c>
      <c r="C5" s="66" t="s">
        <v>78</v>
      </c>
      <c r="D5" s="30" t="str">
        <f>IFERROR(VLOOKUP(Solicitud_Conector!A5,Datos_Iniciativa[#All],4,FALSE),"")</f>
        <v>Miguel Sanz</v>
      </c>
      <c r="E5" s="66" t="s">
        <v>79</v>
      </c>
      <c r="F5" s="66" t="s">
        <v>87</v>
      </c>
      <c r="G5" s="66" t="s">
        <v>162</v>
      </c>
      <c r="H5" s="30" t="str">
        <f>IFERROR(VLOOKUP(Solicitud_Conector!A5,Solicitud_ClienteKafka[#All],7,FALSE),"")</f>
        <v>a3101-archdoc</v>
      </c>
      <c r="I5" s="66" t="s">
        <v>191</v>
      </c>
      <c r="J5" s="71" t="s">
        <v>167</v>
      </c>
      <c r="K5" s="30" t="str">
        <f>IF(H5="","",_xlfn.CONCAT(H5,"-",I5,"-",J5))</f>
        <v>a3101-archdoc-MongoSource-ejemplo-v1.0.0</v>
      </c>
      <c r="L5" s="66" t="s">
        <v>82</v>
      </c>
      <c r="M5" s="66" t="s">
        <v>86</v>
      </c>
      <c r="N5" s="66">
        <v>5</v>
      </c>
      <c r="O5" s="66"/>
      <c r="P5" s="66" t="s">
        <v>163</v>
      </c>
      <c r="Q5" s="66" t="s">
        <v>168</v>
      </c>
      <c r="R5" s="80"/>
      <c r="S5" s="64" t="s">
        <v>86</v>
      </c>
      <c r="T5" s="64" t="s">
        <v>86</v>
      </c>
      <c r="U5" s="64" t="s">
        <v>83</v>
      </c>
      <c r="V5" s="64"/>
      <c r="W5" s="65" t="s">
        <v>164</v>
      </c>
      <c r="X5" s="65" t="s">
        <v>85</v>
      </c>
    </row>
    <row r="6" spans="1:24" ht="18" customHeight="1" x14ac:dyDescent="0.25">
      <c r="A6" s="66"/>
      <c r="B6" s="30" t="str">
        <f>IFERROR(VLOOKUP(Solicitud_Conector!A6,Datos_Iniciativa[#All],2,FALSE),"")</f>
        <v/>
      </c>
      <c r="C6" s="66"/>
      <c r="D6" s="30" t="str">
        <f>IFERROR(VLOOKUP(Solicitud_Conector!A6,Datos_Iniciativa[#All],4,FALSE),"")</f>
        <v/>
      </c>
      <c r="E6" s="66"/>
      <c r="F6" s="66"/>
      <c r="G6" s="66"/>
      <c r="H6" s="30" t="str">
        <f>IFERROR(VLOOKUP(Solicitud_Conector!A6,Solicitud_ClienteKafka[#All],7,FALSE),"")</f>
        <v/>
      </c>
      <c r="I6" s="66"/>
      <c r="J6" s="70"/>
      <c r="K6" s="30"/>
      <c r="L6" s="66"/>
      <c r="M6" s="66"/>
      <c r="N6" s="66"/>
      <c r="O6" s="66"/>
      <c r="P6" s="66"/>
      <c r="Q6" s="66"/>
      <c r="R6" s="80"/>
      <c r="S6" s="64"/>
      <c r="T6" s="64"/>
      <c r="U6" s="64"/>
      <c r="V6" s="64"/>
      <c r="W6" s="65"/>
      <c r="X6" s="65"/>
    </row>
    <row r="7" spans="1:24" ht="18" customHeight="1" x14ac:dyDescent="0.25">
      <c r="A7" s="66"/>
      <c r="B7" s="30" t="str">
        <f>IFERROR(VLOOKUP(Solicitud_Conector!A7,Datos_Iniciativa[#All],2,FALSE),"")</f>
        <v/>
      </c>
      <c r="C7" s="66"/>
      <c r="D7" s="30" t="str">
        <f>IFERROR(VLOOKUP(Solicitud_Conector!A7,Datos_Iniciativa[#All],4,FALSE),"")</f>
        <v/>
      </c>
      <c r="E7" s="66"/>
      <c r="F7" s="66"/>
      <c r="G7" s="66"/>
      <c r="H7" s="30" t="str">
        <f>IFERROR(VLOOKUP(Solicitud_Conector!A7,Solicitud_ClienteKafka[#All],7,FALSE),"")</f>
        <v/>
      </c>
      <c r="I7" s="66"/>
      <c r="J7" s="70"/>
      <c r="K7" s="30"/>
      <c r="L7" s="66"/>
      <c r="M7" s="66"/>
      <c r="N7" s="66"/>
      <c r="O7" s="66"/>
      <c r="P7" s="66"/>
      <c r="Q7" s="66"/>
      <c r="R7" s="80"/>
      <c r="S7" s="64"/>
      <c r="T7" s="64"/>
      <c r="U7" s="64"/>
      <c r="V7" s="64"/>
      <c r="W7" s="65"/>
      <c r="X7" s="65"/>
    </row>
    <row r="8" spans="1:24" ht="18" customHeight="1" x14ac:dyDescent="0.25">
      <c r="A8" s="66"/>
      <c r="B8" s="30" t="str">
        <f>IFERROR(VLOOKUP(Solicitud_Conector!A8,Datos_Iniciativa[#All],2,FALSE),"")</f>
        <v/>
      </c>
      <c r="C8" s="66"/>
      <c r="D8" s="30" t="str">
        <f>IFERROR(VLOOKUP(Solicitud_Conector!A8,Datos_Iniciativa[#All],4,FALSE),"")</f>
        <v/>
      </c>
      <c r="E8" s="66"/>
      <c r="F8" s="66"/>
      <c r="G8" s="66"/>
      <c r="H8" s="30" t="str">
        <f>IFERROR(VLOOKUP(Solicitud_Conector!A8,Solicitud_ClienteKafka[#All],7,FALSE),"")</f>
        <v/>
      </c>
      <c r="I8" s="66"/>
      <c r="J8" s="66"/>
      <c r="K8" s="30"/>
      <c r="L8" s="66"/>
      <c r="M8" s="66"/>
      <c r="N8" s="66"/>
      <c r="O8" s="66"/>
      <c r="P8" s="66"/>
      <c r="Q8" s="66"/>
      <c r="R8" s="80"/>
      <c r="S8" s="67"/>
      <c r="T8" s="67"/>
      <c r="U8" s="67"/>
      <c r="V8" s="67"/>
      <c r="W8" s="68"/>
      <c r="X8" s="68"/>
    </row>
    <row r="9" spans="1:24" ht="18" customHeight="1" x14ac:dyDescent="0.25">
      <c r="A9" s="66"/>
      <c r="B9" s="30" t="str">
        <f>IFERROR(VLOOKUP(Solicitud_Conector!A9,Datos_Iniciativa[#All],2,FALSE),"")</f>
        <v/>
      </c>
      <c r="C9" s="66"/>
      <c r="D9" s="30" t="str">
        <f>IFERROR(VLOOKUP(Solicitud_Conector!A9,Datos_Iniciativa[#All],4,FALSE),"")</f>
        <v/>
      </c>
      <c r="E9" s="66"/>
      <c r="F9" s="66"/>
      <c r="G9" s="66"/>
      <c r="H9" s="30" t="str">
        <f>IFERROR(VLOOKUP(Solicitud_Conector!A9,Solicitud_ClienteKafka[#All],7,FALSE),"")</f>
        <v/>
      </c>
      <c r="I9" s="66"/>
      <c r="J9" s="66"/>
      <c r="K9" s="30"/>
      <c r="L9" s="66"/>
      <c r="M9" s="66"/>
      <c r="N9" s="66"/>
      <c r="O9" s="66"/>
      <c r="P9" s="66"/>
      <c r="Q9" s="66"/>
      <c r="R9" s="80"/>
      <c r="S9" s="67"/>
      <c r="T9" s="67"/>
      <c r="U9" s="67"/>
      <c r="V9" s="67"/>
      <c r="W9" s="68"/>
      <c r="X9" s="68"/>
    </row>
    <row r="10" spans="1:24" ht="18" customHeight="1" x14ac:dyDescent="0.25">
      <c r="A10" s="66"/>
      <c r="B10" s="30" t="str">
        <f>IFERROR(VLOOKUP(Solicitud_Conector!A10,Datos_Iniciativa[#All],2,FALSE),"")</f>
        <v/>
      </c>
      <c r="C10" s="66"/>
      <c r="D10" s="30" t="str">
        <f>IFERROR(VLOOKUP(Solicitud_Conector!A10,Datos_Iniciativa[#All],4,FALSE),"")</f>
        <v/>
      </c>
      <c r="E10" s="66"/>
      <c r="F10" s="66"/>
      <c r="G10" s="66"/>
      <c r="H10" s="30" t="str">
        <f>IFERROR(VLOOKUP(Solicitud_Conector!A10,Solicitud_ClienteKafka[#All],7,FALSE),"")</f>
        <v/>
      </c>
      <c r="I10" s="66"/>
      <c r="J10" s="66"/>
      <c r="K10" s="30"/>
      <c r="L10" s="66"/>
      <c r="M10" s="66"/>
      <c r="N10" s="66"/>
      <c r="O10" s="66"/>
      <c r="P10" s="66"/>
      <c r="Q10" s="66"/>
      <c r="R10" s="80"/>
      <c r="S10" s="67"/>
      <c r="T10" s="67"/>
      <c r="U10" s="67"/>
      <c r="V10" s="67"/>
      <c r="W10" s="68"/>
      <c r="X10" s="68"/>
    </row>
    <row r="11" spans="1:24" ht="18" customHeight="1" x14ac:dyDescent="0.25">
      <c r="A11" s="66"/>
      <c r="B11" s="30" t="str">
        <f>IFERROR(VLOOKUP(Solicitud_Conector!A11,Datos_Iniciativa[#All],2,FALSE),"")</f>
        <v/>
      </c>
      <c r="C11" s="66"/>
      <c r="D11" s="30" t="str">
        <f>IFERROR(VLOOKUP(Solicitud_Conector!A11,Datos_Iniciativa[#All],4,FALSE),"")</f>
        <v/>
      </c>
      <c r="E11" s="66"/>
      <c r="F11" s="66"/>
      <c r="G11" s="66"/>
      <c r="H11" s="30" t="str">
        <f>IFERROR(VLOOKUP(Solicitud_Conector!A11,Solicitud_ClienteKafka[#All],7,FALSE),"")</f>
        <v/>
      </c>
      <c r="I11" s="66"/>
      <c r="J11" s="66"/>
      <c r="K11" s="30"/>
      <c r="L11" s="66"/>
      <c r="M11" s="66"/>
      <c r="N11" s="66"/>
      <c r="O11" s="66"/>
      <c r="P11" s="66"/>
      <c r="Q11" s="66"/>
      <c r="R11" s="80"/>
      <c r="S11" s="67"/>
      <c r="T11" s="67"/>
      <c r="U11" s="67"/>
      <c r="V11" s="67"/>
      <c r="W11" s="68"/>
      <c r="X11" s="68"/>
    </row>
    <row r="12" spans="1:24" ht="18" customHeight="1" x14ac:dyDescent="0.25">
      <c r="A12" s="66"/>
      <c r="B12" s="30" t="str">
        <f>IFERROR(VLOOKUP(Solicitud_Conector!A12,Datos_Iniciativa[#All],2,FALSE),"")</f>
        <v/>
      </c>
      <c r="C12" s="66"/>
      <c r="D12" s="30" t="str">
        <f>IFERROR(VLOOKUP(Solicitud_Conector!A12,Datos_Iniciativa[#All],4,FALSE),"")</f>
        <v/>
      </c>
      <c r="E12" s="66"/>
      <c r="F12" s="66"/>
      <c r="G12" s="66"/>
      <c r="H12" s="30" t="str">
        <f>IFERROR(VLOOKUP(Solicitud_Conector!A12,Solicitud_ClienteKafka[#All],7,FALSE),"")</f>
        <v/>
      </c>
      <c r="I12" s="66"/>
      <c r="J12" s="66"/>
      <c r="K12" s="30" t="str">
        <f t="shared" ref="K12:K69" si="0">IF(H12="","",_xlfn.CONCAT(H12,"-",I12,"-",J12))</f>
        <v/>
      </c>
      <c r="L12" s="66"/>
      <c r="M12" s="66"/>
      <c r="N12" s="66"/>
      <c r="O12" s="66"/>
      <c r="P12" s="66"/>
      <c r="Q12" s="66"/>
      <c r="R12" s="80"/>
      <c r="S12" s="67"/>
      <c r="T12" s="67"/>
      <c r="U12" s="67"/>
      <c r="V12" s="67"/>
      <c r="W12" s="68"/>
      <c r="X12" s="68"/>
    </row>
    <row r="13" spans="1:24" ht="18" customHeight="1" x14ac:dyDescent="0.25">
      <c r="A13" s="66"/>
      <c r="B13" s="30" t="str">
        <f>IFERROR(VLOOKUP(Solicitud_Conector!A13,Datos_Iniciativa[#All],2,FALSE),"")</f>
        <v/>
      </c>
      <c r="C13" s="66"/>
      <c r="D13" s="30" t="str">
        <f>IFERROR(VLOOKUP(Solicitud_Conector!A13,Datos_Iniciativa[#All],4,FALSE),"")</f>
        <v/>
      </c>
      <c r="E13" s="66"/>
      <c r="F13" s="66"/>
      <c r="G13" s="66"/>
      <c r="H13" s="30" t="str">
        <f>IFERROR(VLOOKUP(Solicitud_Conector!A13,Solicitud_ClienteKafka[#All],7,FALSE),"")</f>
        <v/>
      </c>
      <c r="I13" s="66"/>
      <c r="J13" s="70"/>
      <c r="K13" s="30" t="str">
        <f t="shared" si="0"/>
        <v/>
      </c>
      <c r="L13" s="66"/>
      <c r="M13" s="66"/>
      <c r="N13" s="66"/>
      <c r="O13" s="66"/>
      <c r="P13" s="66"/>
      <c r="Q13" s="66"/>
      <c r="R13" s="80"/>
      <c r="S13" s="67"/>
      <c r="T13" s="67"/>
      <c r="U13" s="67"/>
      <c r="V13" s="67"/>
      <c r="W13" s="68"/>
      <c r="X13" s="68"/>
    </row>
    <row r="14" spans="1:24" ht="18" customHeight="1" x14ac:dyDescent="0.25">
      <c r="A14" s="66"/>
      <c r="B14" s="30" t="str">
        <f>IFERROR(VLOOKUP(Solicitud_Conector!A14,Datos_Iniciativa[#All],2,FALSE),"")</f>
        <v/>
      </c>
      <c r="C14" s="66"/>
      <c r="D14" s="30" t="str">
        <f>IFERROR(VLOOKUP(Solicitud_Conector!A14,Datos_Iniciativa[#All],4,FALSE),"")</f>
        <v/>
      </c>
      <c r="E14" s="66"/>
      <c r="F14" s="66"/>
      <c r="G14" s="66"/>
      <c r="H14" s="30" t="str">
        <f>IFERROR(VLOOKUP(Solicitud_Conector!A14,Solicitud_ClienteKafka[#All],7,FALSE),"")</f>
        <v/>
      </c>
      <c r="I14" s="66"/>
      <c r="J14" s="70"/>
      <c r="K14" s="30" t="str">
        <f t="shared" si="0"/>
        <v/>
      </c>
      <c r="L14" s="66"/>
      <c r="M14" s="66"/>
      <c r="N14" s="66"/>
      <c r="O14" s="66"/>
      <c r="P14" s="66"/>
      <c r="Q14" s="66"/>
      <c r="R14" s="80"/>
      <c r="S14" s="67"/>
      <c r="T14" s="67"/>
      <c r="U14" s="67"/>
      <c r="V14" s="67"/>
      <c r="W14" s="68"/>
      <c r="X14" s="68"/>
    </row>
    <row r="15" spans="1:24" ht="18" customHeight="1" x14ac:dyDescent="0.25">
      <c r="A15" s="66"/>
      <c r="B15" s="30" t="str">
        <f>IFERROR(VLOOKUP(Solicitud_Conector!A15,Datos_Iniciativa[#All],2,FALSE),"")</f>
        <v/>
      </c>
      <c r="C15" s="66"/>
      <c r="D15" s="30" t="str">
        <f>IFERROR(VLOOKUP(Solicitud_Conector!A15,Datos_Iniciativa[#All],4,FALSE),"")</f>
        <v/>
      </c>
      <c r="E15" s="66"/>
      <c r="F15" s="66"/>
      <c r="G15" s="66"/>
      <c r="H15" s="30" t="str">
        <f>IFERROR(VLOOKUP(Solicitud_Conector!A15,Solicitud_ClienteKafka[#All],7,FALSE),"")</f>
        <v/>
      </c>
      <c r="I15" s="66"/>
      <c r="J15" s="70"/>
      <c r="K15" s="30" t="str">
        <f t="shared" si="0"/>
        <v/>
      </c>
      <c r="L15" s="66"/>
      <c r="M15" s="66"/>
      <c r="N15" s="66"/>
      <c r="O15" s="66"/>
      <c r="P15" s="66"/>
      <c r="Q15" s="66"/>
      <c r="R15" s="80"/>
      <c r="S15" s="67"/>
      <c r="T15" s="67"/>
      <c r="U15" s="67"/>
      <c r="V15" s="67"/>
      <c r="W15" s="68"/>
      <c r="X15" s="68"/>
    </row>
    <row r="16" spans="1:24" ht="18" customHeight="1" x14ac:dyDescent="0.25">
      <c r="A16" s="66"/>
      <c r="B16" s="30" t="str">
        <f>IFERROR(VLOOKUP(Solicitud_Conector!A16,Datos_Iniciativa[#All],2,FALSE),"")</f>
        <v/>
      </c>
      <c r="C16" s="66"/>
      <c r="D16" s="30" t="str">
        <f>IFERROR(VLOOKUP(Solicitud_Conector!A16,Datos_Iniciativa[#All],4,FALSE),"")</f>
        <v/>
      </c>
      <c r="E16" s="66"/>
      <c r="F16" s="66"/>
      <c r="G16" s="66"/>
      <c r="H16" s="30" t="str">
        <f>IFERROR(VLOOKUP(Solicitud_Conector!A16,Solicitud_ClienteKafka[#All],7,FALSE),"")</f>
        <v/>
      </c>
      <c r="I16" s="66"/>
      <c r="J16" s="70"/>
      <c r="K16" s="30" t="str">
        <f t="shared" si="0"/>
        <v/>
      </c>
      <c r="L16" s="66"/>
      <c r="M16" s="66"/>
      <c r="N16" s="66"/>
      <c r="O16" s="66"/>
      <c r="P16" s="66"/>
      <c r="Q16" s="66"/>
      <c r="R16" s="80"/>
      <c r="S16" s="67"/>
      <c r="T16" s="67"/>
      <c r="U16" s="67"/>
      <c r="V16" s="67"/>
      <c r="W16" s="68"/>
      <c r="X16" s="68"/>
    </row>
    <row r="17" spans="1:24" ht="18" customHeight="1" x14ac:dyDescent="0.25">
      <c r="A17" s="66"/>
      <c r="B17" s="30" t="str">
        <f>IFERROR(VLOOKUP(Solicitud_Conector!A17,Datos_Iniciativa[#All],2,FALSE),"")</f>
        <v/>
      </c>
      <c r="C17" s="66"/>
      <c r="D17" s="30" t="str">
        <f>IFERROR(VLOOKUP(Solicitud_Conector!A17,Datos_Iniciativa[#All],4,FALSE),"")</f>
        <v/>
      </c>
      <c r="E17" s="66"/>
      <c r="F17" s="66"/>
      <c r="G17" s="66"/>
      <c r="H17" s="30" t="str">
        <f>IFERROR(VLOOKUP(Solicitud_Conector!A17,Solicitud_ClienteKafka[#All],7,FALSE),"")</f>
        <v/>
      </c>
      <c r="I17" s="66"/>
      <c r="J17" s="66"/>
      <c r="K17" s="30" t="str">
        <f t="shared" si="0"/>
        <v/>
      </c>
      <c r="L17" s="66"/>
      <c r="M17" s="66"/>
      <c r="N17" s="66"/>
      <c r="O17" s="66"/>
      <c r="P17" s="66"/>
      <c r="Q17" s="66"/>
      <c r="R17" s="80"/>
      <c r="S17" s="67"/>
      <c r="T17" s="67"/>
      <c r="U17" s="67"/>
      <c r="V17" s="67"/>
      <c r="W17" s="68"/>
      <c r="X17" s="68"/>
    </row>
    <row r="18" spans="1:24" ht="18" customHeight="1" x14ac:dyDescent="0.25">
      <c r="A18" s="66"/>
      <c r="B18" s="30" t="str">
        <f>IFERROR(VLOOKUP(Solicitud_Conector!A18,Datos_Iniciativa[#All],2,FALSE),"")</f>
        <v/>
      </c>
      <c r="C18" s="66"/>
      <c r="D18" s="30" t="str">
        <f>IFERROR(VLOOKUP(Solicitud_Conector!A18,Datos_Iniciativa[#All],4,FALSE),"")</f>
        <v/>
      </c>
      <c r="E18" s="66"/>
      <c r="F18" s="66"/>
      <c r="G18" s="66"/>
      <c r="H18" s="30" t="str">
        <f>IFERROR(VLOOKUP(Solicitud_Conector!A18,Solicitud_ClienteKafka[#All],7,FALSE),"")</f>
        <v/>
      </c>
      <c r="I18" s="66"/>
      <c r="J18" s="66"/>
      <c r="K18" s="30" t="str">
        <f t="shared" si="0"/>
        <v/>
      </c>
      <c r="L18" s="66"/>
      <c r="M18" s="66"/>
      <c r="N18" s="66"/>
      <c r="O18" s="66"/>
      <c r="P18" s="66"/>
      <c r="Q18" s="66"/>
      <c r="R18" s="80"/>
      <c r="S18" s="67"/>
      <c r="T18" s="67"/>
      <c r="U18" s="67"/>
      <c r="V18" s="67"/>
      <c r="W18" s="68"/>
      <c r="X18" s="68"/>
    </row>
    <row r="19" spans="1:24" ht="18" customHeight="1" x14ac:dyDescent="0.25">
      <c r="A19" s="66"/>
      <c r="B19" s="30" t="str">
        <f>IFERROR(VLOOKUP(Solicitud_Conector!A19,Datos_Iniciativa[#All],2,FALSE),"")</f>
        <v/>
      </c>
      <c r="C19" s="66"/>
      <c r="D19" s="30" t="str">
        <f>IFERROR(VLOOKUP(Solicitud_Conector!A19,Datos_Iniciativa[#All],4,FALSE),"")</f>
        <v/>
      </c>
      <c r="E19" s="66"/>
      <c r="F19" s="66"/>
      <c r="G19" s="66"/>
      <c r="H19" s="30" t="str">
        <f>IFERROR(VLOOKUP(Solicitud_Conector!A19,Solicitud_ClienteKafka[#All],7,FALSE),"")</f>
        <v/>
      </c>
      <c r="I19" s="66"/>
      <c r="J19" s="66"/>
      <c r="K19" s="30" t="str">
        <f t="shared" si="0"/>
        <v/>
      </c>
      <c r="L19" s="66"/>
      <c r="M19" s="66"/>
      <c r="N19" s="66"/>
      <c r="O19" s="66"/>
      <c r="P19" s="66"/>
      <c r="Q19" s="66"/>
      <c r="R19" s="80"/>
      <c r="S19" s="67"/>
      <c r="T19" s="67"/>
      <c r="U19" s="67"/>
      <c r="V19" s="67"/>
      <c r="W19" s="68"/>
      <c r="X19" s="68"/>
    </row>
    <row r="20" spans="1:24" ht="18" customHeight="1" x14ac:dyDescent="0.25">
      <c r="A20" s="66"/>
      <c r="B20" s="30" t="str">
        <f>IFERROR(VLOOKUP(Solicitud_Conector!A20,Datos_Iniciativa[#All],2,FALSE),"")</f>
        <v/>
      </c>
      <c r="C20" s="66"/>
      <c r="D20" s="30" t="str">
        <f>IFERROR(VLOOKUP(Solicitud_Conector!A20,Datos_Iniciativa[#All],4,FALSE),"")</f>
        <v/>
      </c>
      <c r="E20" s="66"/>
      <c r="F20" s="66"/>
      <c r="G20" s="66"/>
      <c r="H20" s="30" t="str">
        <f>IFERROR(VLOOKUP(Solicitud_Conector!A20,Solicitud_ClienteKafka[#All],7,FALSE),"")</f>
        <v/>
      </c>
      <c r="I20" s="66"/>
      <c r="J20" s="66"/>
      <c r="K20" s="30" t="str">
        <f t="shared" si="0"/>
        <v/>
      </c>
      <c r="L20" s="66"/>
      <c r="M20" s="66"/>
      <c r="N20" s="66"/>
      <c r="O20" s="66"/>
      <c r="P20" s="66"/>
      <c r="Q20" s="66"/>
      <c r="R20" s="80"/>
      <c r="S20" s="67"/>
      <c r="T20" s="67"/>
      <c r="U20" s="67"/>
      <c r="V20" s="67"/>
      <c r="W20" s="68"/>
      <c r="X20" s="68"/>
    </row>
    <row r="21" spans="1:24" ht="18" customHeight="1" x14ac:dyDescent="0.25">
      <c r="A21" s="66"/>
      <c r="B21" s="30" t="str">
        <f>IFERROR(VLOOKUP(Solicitud_Conector!A21,Datos_Iniciativa[#All],2,FALSE),"")</f>
        <v/>
      </c>
      <c r="C21" s="66"/>
      <c r="D21" s="30" t="str">
        <f>IFERROR(VLOOKUP(Solicitud_Conector!A21,Datos_Iniciativa[#All],4,FALSE),"")</f>
        <v/>
      </c>
      <c r="E21" s="66"/>
      <c r="F21" s="66"/>
      <c r="G21" s="66"/>
      <c r="H21" s="30" t="str">
        <f>IFERROR(VLOOKUP(Solicitud_Conector!A21,Solicitud_ClienteKafka[#All],7,FALSE),"")</f>
        <v/>
      </c>
      <c r="I21" s="66"/>
      <c r="J21" s="66"/>
      <c r="K21" s="30" t="str">
        <f t="shared" si="0"/>
        <v/>
      </c>
      <c r="L21" s="66"/>
      <c r="M21" s="66"/>
      <c r="N21" s="66"/>
      <c r="O21" s="66"/>
      <c r="P21" s="66"/>
      <c r="Q21" s="66"/>
      <c r="R21" s="80"/>
      <c r="S21" s="67"/>
      <c r="T21" s="67"/>
      <c r="U21" s="67"/>
      <c r="V21" s="67"/>
      <c r="W21" s="68"/>
      <c r="X21" s="68"/>
    </row>
    <row r="22" spans="1:24" ht="18" customHeight="1" x14ac:dyDescent="0.25">
      <c r="A22" s="66"/>
      <c r="B22" s="30" t="str">
        <f>IFERROR(VLOOKUP(Solicitud_Conector!A22,Datos_Iniciativa[#All],2,FALSE),"")</f>
        <v/>
      </c>
      <c r="C22" s="66"/>
      <c r="D22" s="30" t="str">
        <f>IFERROR(VLOOKUP(Solicitud_Conector!A22,Datos_Iniciativa[#All],4,FALSE),"")</f>
        <v/>
      </c>
      <c r="E22" s="66"/>
      <c r="F22" s="66"/>
      <c r="G22" s="66"/>
      <c r="H22" s="30" t="str">
        <f>IFERROR(VLOOKUP(Solicitud_Conector!A22,Solicitud_ClienteKafka[#All],7,FALSE),"")</f>
        <v/>
      </c>
      <c r="I22" s="66"/>
      <c r="J22" s="66"/>
      <c r="K22" s="30" t="str">
        <f t="shared" si="0"/>
        <v/>
      </c>
      <c r="L22" s="66"/>
      <c r="M22" s="66"/>
      <c r="N22" s="66"/>
      <c r="O22" s="66"/>
      <c r="P22" s="66"/>
      <c r="Q22" s="66"/>
      <c r="R22" s="80"/>
      <c r="S22" s="67"/>
      <c r="T22" s="67"/>
      <c r="U22" s="67"/>
      <c r="V22" s="67"/>
      <c r="W22" s="68"/>
      <c r="X22" s="68"/>
    </row>
    <row r="23" spans="1:24" ht="18" customHeight="1" x14ac:dyDescent="0.25">
      <c r="A23" s="66"/>
      <c r="B23" s="30" t="str">
        <f>IFERROR(VLOOKUP(Solicitud_Conector!A23,Datos_Iniciativa[#All],2,FALSE),"")</f>
        <v/>
      </c>
      <c r="C23" s="66"/>
      <c r="D23" s="30" t="str">
        <f>IFERROR(VLOOKUP(Solicitud_Conector!A23,Datos_Iniciativa[#All],4,FALSE),"")</f>
        <v/>
      </c>
      <c r="E23" s="66"/>
      <c r="F23" s="66"/>
      <c r="G23" s="66"/>
      <c r="H23" s="30" t="str">
        <f>IFERROR(VLOOKUP(Solicitud_Conector!A23,Solicitud_ClienteKafka[#All],7,FALSE),"")</f>
        <v/>
      </c>
      <c r="I23" s="66"/>
      <c r="J23" s="66"/>
      <c r="K23" s="30" t="str">
        <f t="shared" si="0"/>
        <v/>
      </c>
      <c r="L23" s="66"/>
      <c r="M23" s="66"/>
      <c r="N23" s="66"/>
      <c r="O23" s="66"/>
      <c r="P23" s="66"/>
      <c r="Q23" s="66"/>
      <c r="R23" s="80"/>
      <c r="S23" s="67"/>
      <c r="T23" s="67"/>
      <c r="U23" s="67"/>
      <c r="V23" s="67"/>
      <c r="W23" s="68"/>
      <c r="X23" s="68"/>
    </row>
    <row r="24" spans="1:24" ht="18" customHeight="1" x14ac:dyDescent="0.25">
      <c r="A24" s="66"/>
      <c r="B24" s="30" t="str">
        <f>IFERROR(VLOOKUP(Solicitud_Conector!A24,Datos_Iniciativa[#All],2,FALSE),"")</f>
        <v/>
      </c>
      <c r="C24" s="66"/>
      <c r="D24" s="30" t="str">
        <f>IFERROR(VLOOKUP(Solicitud_Conector!A24,Datos_Iniciativa[#All],4,FALSE),"")</f>
        <v/>
      </c>
      <c r="E24" s="66"/>
      <c r="F24" s="66"/>
      <c r="G24" s="66"/>
      <c r="H24" s="30" t="str">
        <f>IFERROR(VLOOKUP(Solicitud_Conector!A24,Solicitud_ClienteKafka[#All],7,FALSE),"")</f>
        <v/>
      </c>
      <c r="I24" s="66"/>
      <c r="J24" s="66"/>
      <c r="K24" s="30" t="str">
        <f t="shared" si="0"/>
        <v/>
      </c>
      <c r="L24" s="66"/>
      <c r="M24" s="66"/>
      <c r="N24" s="66"/>
      <c r="O24" s="66"/>
      <c r="P24" s="66"/>
      <c r="Q24" s="66"/>
      <c r="R24" s="80"/>
      <c r="S24" s="67"/>
      <c r="T24" s="67"/>
      <c r="U24" s="67"/>
      <c r="V24" s="67"/>
      <c r="W24" s="68"/>
      <c r="X24" s="68"/>
    </row>
    <row r="25" spans="1:24" ht="18" customHeight="1" x14ac:dyDescent="0.25">
      <c r="A25" s="66"/>
      <c r="B25" s="30" t="str">
        <f>IFERROR(VLOOKUP(Solicitud_Conector!A25,Datos_Iniciativa[#All],2,FALSE),"")</f>
        <v/>
      </c>
      <c r="C25" s="66"/>
      <c r="D25" s="30" t="str">
        <f>IFERROR(VLOOKUP(Solicitud_Conector!A25,Datos_Iniciativa[#All],4,FALSE),"")</f>
        <v/>
      </c>
      <c r="E25" s="66"/>
      <c r="F25" s="66"/>
      <c r="G25" s="66"/>
      <c r="H25" s="30" t="str">
        <f>IFERROR(VLOOKUP(Solicitud_Conector!A25,Solicitud_ClienteKafka[#All],7,FALSE),"")</f>
        <v/>
      </c>
      <c r="I25" s="66"/>
      <c r="J25" s="66"/>
      <c r="K25" s="30" t="str">
        <f t="shared" si="0"/>
        <v/>
      </c>
      <c r="L25" s="66"/>
      <c r="M25" s="66"/>
      <c r="N25" s="66"/>
      <c r="O25" s="66"/>
      <c r="P25" s="66"/>
      <c r="Q25" s="66"/>
      <c r="R25" s="80"/>
      <c r="S25" s="67"/>
      <c r="T25" s="67"/>
      <c r="U25" s="67"/>
      <c r="V25" s="67"/>
      <c r="W25" s="68"/>
      <c r="X25" s="68"/>
    </row>
    <row r="26" spans="1:24" ht="18" customHeight="1" x14ac:dyDescent="0.25">
      <c r="A26" s="66"/>
      <c r="B26" s="30" t="str">
        <f>IFERROR(VLOOKUP(Solicitud_Conector!A26,Datos_Iniciativa[#All],2,FALSE),"")</f>
        <v/>
      </c>
      <c r="C26" s="66"/>
      <c r="D26" s="30" t="str">
        <f>IFERROR(VLOOKUP(Solicitud_Conector!A26,Datos_Iniciativa[#All],4,FALSE),"")</f>
        <v/>
      </c>
      <c r="E26" s="66"/>
      <c r="F26" s="66"/>
      <c r="G26" s="66"/>
      <c r="H26" s="30" t="str">
        <f>IFERROR(VLOOKUP(Solicitud_Conector!A26,Solicitud_ClienteKafka[#All],7,FALSE),"")</f>
        <v/>
      </c>
      <c r="I26" s="66"/>
      <c r="J26" s="66"/>
      <c r="K26" s="30" t="str">
        <f t="shared" si="0"/>
        <v/>
      </c>
      <c r="L26" s="66"/>
      <c r="M26" s="66"/>
      <c r="N26" s="66"/>
      <c r="O26" s="66"/>
      <c r="P26" s="66"/>
      <c r="Q26" s="66"/>
      <c r="R26" s="80"/>
      <c r="S26" s="67"/>
      <c r="T26" s="67"/>
      <c r="U26" s="67"/>
      <c r="V26" s="67"/>
      <c r="W26" s="68"/>
      <c r="X26" s="68"/>
    </row>
    <row r="27" spans="1:24" ht="18" customHeight="1" x14ac:dyDescent="0.25">
      <c r="A27" s="66"/>
      <c r="B27" s="30" t="str">
        <f>IFERROR(VLOOKUP(Solicitud_Conector!A27,Datos_Iniciativa[#All],2,FALSE),"")</f>
        <v/>
      </c>
      <c r="C27" s="66"/>
      <c r="D27" s="30" t="str">
        <f>IFERROR(VLOOKUP(Solicitud_Conector!A27,Datos_Iniciativa[#All],4,FALSE),"")</f>
        <v/>
      </c>
      <c r="E27" s="66"/>
      <c r="F27" s="66"/>
      <c r="G27" s="66"/>
      <c r="H27" s="30" t="str">
        <f>IFERROR(VLOOKUP(Solicitud_Conector!A27,Solicitud_ClienteKafka[#All],7,FALSE),"")</f>
        <v/>
      </c>
      <c r="I27" s="66"/>
      <c r="J27" s="66"/>
      <c r="K27" s="30" t="str">
        <f t="shared" si="0"/>
        <v/>
      </c>
      <c r="L27" s="66"/>
      <c r="M27" s="66"/>
      <c r="N27" s="66"/>
      <c r="O27" s="66"/>
      <c r="P27" s="66"/>
      <c r="Q27" s="66"/>
      <c r="R27" s="80"/>
      <c r="S27" s="67"/>
      <c r="T27" s="67"/>
      <c r="U27" s="67"/>
      <c r="V27" s="67"/>
      <c r="W27" s="68"/>
      <c r="X27" s="68"/>
    </row>
    <row r="28" spans="1:24" ht="18" customHeight="1" x14ac:dyDescent="0.25">
      <c r="A28" s="66"/>
      <c r="B28" s="30" t="str">
        <f>IFERROR(VLOOKUP(Solicitud_Conector!A28,Datos_Iniciativa[#All],2,FALSE),"")</f>
        <v/>
      </c>
      <c r="C28" s="66"/>
      <c r="D28" s="30" t="str">
        <f>IFERROR(VLOOKUP(Solicitud_Conector!A28,Datos_Iniciativa[#All],4,FALSE),"")</f>
        <v/>
      </c>
      <c r="E28" s="66"/>
      <c r="F28" s="66"/>
      <c r="G28" s="66"/>
      <c r="H28" s="30" t="str">
        <f>IFERROR(VLOOKUP(Solicitud_Conector!A28,Solicitud_ClienteKafka[#All],7,FALSE),"")</f>
        <v/>
      </c>
      <c r="I28" s="66"/>
      <c r="J28" s="66"/>
      <c r="K28" s="30" t="str">
        <f t="shared" si="0"/>
        <v/>
      </c>
      <c r="L28" s="66"/>
      <c r="M28" s="66"/>
      <c r="N28" s="66"/>
      <c r="O28" s="66"/>
      <c r="P28" s="66"/>
      <c r="Q28" s="66"/>
      <c r="R28" s="80"/>
      <c r="S28" s="67"/>
      <c r="T28" s="67"/>
      <c r="U28" s="67"/>
      <c r="V28" s="67"/>
      <c r="W28" s="68"/>
      <c r="X28" s="68"/>
    </row>
    <row r="29" spans="1:24" ht="18" customHeight="1" x14ac:dyDescent="0.25">
      <c r="A29" s="66"/>
      <c r="B29" s="30" t="str">
        <f>IFERROR(VLOOKUP(Solicitud_Conector!A29,Datos_Iniciativa[#All],2,FALSE),"")</f>
        <v/>
      </c>
      <c r="C29" s="66"/>
      <c r="D29" s="30" t="str">
        <f>IFERROR(VLOOKUP(Solicitud_Conector!A29,Datos_Iniciativa[#All],4,FALSE),"")</f>
        <v/>
      </c>
      <c r="E29" s="66"/>
      <c r="F29" s="66"/>
      <c r="G29" s="66"/>
      <c r="H29" s="30" t="str">
        <f>IFERROR(VLOOKUP(Solicitud_Conector!A29,Solicitud_ClienteKafka[#All],7,FALSE),"")</f>
        <v/>
      </c>
      <c r="I29" s="66"/>
      <c r="J29" s="66"/>
      <c r="K29" s="30" t="str">
        <f t="shared" si="0"/>
        <v/>
      </c>
      <c r="L29" s="66"/>
      <c r="M29" s="66"/>
      <c r="N29" s="66"/>
      <c r="O29" s="66"/>
      <c r="P29" s="66"/>
      <c r="Q29" s="66"/>
      <c r="R29" s="80"/>
      <c r="S29" s="67"/>
      <c r="T29" s="67"/>
      <c r="U29" s="67"/>
      <c r="V29" s="67"/>
      <c r="W29" s="68"/>
      <c r="X29" s="68"/>
    </row>
    <row r="30" spans="1:24" ht="18" customHeight="1" x14ac:dyDescent="0.25">
      <c r="A30" s="66"/>
      <c r="B30" s="30" t="str">
        <f>IFERROR(VLOOKUP(Solicitud_Conector!A30,Datos_Iniciativa[#All],2,FALSE),"")</f>
        <v/>
      </c>
      <c r="C30" s="66"/>
      <c r="D30" s="30" t="str">
        <f>IFERROR(VLOOKUP(Solicitud_Conector!A30,Datos_Iniciativa[#All],4,FALSE),"")</f>
        <v/>
      </c>
      <c r="E30" s="66"/>
      <c r="F30" s="66"/>
      <c r="G30" s="66"/>
      <c r="H30" s="30" t="str">
        <f>IFERROR(VLOOKUP(Solicitud_Conector!A30,Solicitud_ClienteKafka[#All],7,FALSE),"")</f>
        <v/>
      </c>
      <c r="I30" s="66"/>
      <c r="J30" s="66"/>
      <c r="K30" s="30" t="str">
        <f t="shared" si="0"/>
        <v/>
      </c>
      <c r="L30" s="66"/>
      <c r="M30" s="66"/>
      <c r="N30" s="66"/>
      <c r="O30" s="66"/>
      <c r="P30" s="66"/>
      <c r="Q30" s="66"/>
      <c r="R30" s="80"/>
      <c r="S30" s="67"/>
      <c r="T30" s="67"/>
      <c r="U30" s="67"/>
      <c r="V30" s="67"/>
      <c r="W30" s="68"/>
      <c r="X30" s="68"/>
    </row>
    <row r="31" spans="1:24" ht="18" customHeight="1" x14ac:dyDescent="0.25">
      <c r="A31" s="66"/>
      <c r="B31" s="30" t="str">
        <f>IFERROR(VLOOKUP(Solicitud_Conector!A31,Datos_Iniciativa[#All],2,FALSE),"")</f>
        <v/>
      </c>
      <c r="C31" s="66"/>
      <c r="D31" s="30" t="str">
        <f>IFERROR(VLOOKUP(Solicitud_Conector!A31,Datos_Iniciativa[#All],4,FALSE),"")</f>
        <v/>
      </c>
      <c r="E31" s="66"/>
      <c r="F31" s="66"/>
      <c r="G31" s="66"/>
      <c r="H31" s="30" t="str">
        <f>IFERROR(VLOOKUP(Solicitud_Conector!A31,Solicitud_ClienteKafka[#All],7,FALSE),"")</f>
        <v/>
      </c>
      <c r="I31" s="66"/>
      <c r="J31" s="66"/>
      <c r="K31" s="30" t="str">
        <f t="shared" si="0"/>
        <v/>
      </c>
      <c r="L31" s="66"/>
      <c r="M31" s="66"/>
      <c r="N31" s="66"/>
      <c r="O31" s="66"/>
      <c r="P31" s="66"/>
      <c r="Q31" s="66"/>
      <c r="R31" s="80"/>
      <c r="S31" s="67"/>
      <c r="T31" s="67"/>
      <c r="U31" s="67"/>
      <c r="V31" s="67"/>
      <c r="W31" s="68"/>
      <c r="X31" s="68"/>
    </row>
    <row r="32" spans="1:24" ht="18" customHeight="1" x14ac:dyDescent="0.25">
      <c r="A32" s="66"/>
      <c r="B32" s="30" t="str">
        <f>IFERROR(VLOOKUP(Solicitud_Conector!A32,Datos_Iniciativa[#All],2,FALSE),"")</f>
        <v/>
      </c>
      <c r="C32" s="66"/>
      <c r="D32" s="30" t="str">
        <f>IFERROR(VLOOKUP(Solicitud_Conector!A32,Datos_Iniciativa[#All],4,FALSE),"")</f>
        <v/>
      </c>
      <c r="E32" s="66"/>
      <c r="F32" s="66"/>
      <c r="G32" s="66"/>
      <c r="H32" s="30" t="str">
        <f>IFERROR(VLOOKUP(Solicitud_Conector!A32,Solicitud_ClienteKafka[#All],7,FALSE),"")</f>
        <v/>
      </c>
      <c r="I32" s="66"/>
      <c r="J32" s="66"/>
      <c r="K32" s="30" t="str">
        <f t="shared" si="0"/>
        <v/>
      </c>
      <c r="L32" s="66"/>
      <c r="M32" s="66"/>
      <c r="N32" s="66"/>
      <c r="O32" s="66"/>
      <c r="P32" s="66"/>
      <c r="Q32" s="66"/>
      <c r="R32" s="80"/>
      <c r="S32" s="67"/>
      <c r="T32" s="67"/>
      <c r="U32" s="67"/>
      <c r="V32" s="67"/>
      <c r="W32" s="68"/>
      <c r="X32" s="68"/>
    </row>
    <row r="33" spans="1:24" ht="18" customHeight="1" x14ac:dyDescent="0.25">
      <c r="A33" s="66"/>
      <c r="B33" s="30" t="str">
        <f>IFERROR(VLOOKUP(Solicitud_Conector!A33,Datos_Iniciativa[#All],2,FALSE),"")</f>
        <v/>
      </c>
      <c r="C33" s="66"/>
      <c r="D33" s="30" t="str">
        <f>IFERROR(VLOOKUP(Solicitud_Conector!A33,Datos_Iniciativa[#All],4,FALSE),"")</f>
        <v/>
      </c>
      <c r="E33" s="66"/>
      <c r="F33" s="66"/>
      <c r="G33" s="66"/>
      <c r="H33" s="30" t="str">
        <f>IFERROR(VLOOKUP(Solicitud_Conector!A33,Solicitud_ClienteKafka[#All],7,FALSE),"")</f>
        <v/>
      </c>
      <c r="I33" s="66"/>
      <c r="J33" s="66"/>
      <c r="K33" s="30" t="str">
        <f t="shared" si="0"/>
        <v/>
      </c>
      <c r="L33" s="66"/>
      <c r="M33" s="66"/>
      <c r="N33" s="66"/>
      <c r="O33" s="66"/>
      <c r="P33" s="66"/>
      <c r="Q33" s="66"/>
      <c r="R33" s="80"/>
      <c r="S33" s="67"/>
      <c r="T33" s="67"/>
      <c r="U33" s="67"/>
      <c r="V33" s="67"/>
      <c r="W33" s="68"/>
      <c r="X33" s="68"/>
    </row>
    <row r="34" spans="1:24" ht="18" customHeight="1" x14ac:dyDescent="0.25">
      <c r="A34" s="66"/>
      <c r="B34" s="30" t="str">
        <f>IFERROR(VLOOKUP(Solicitud_Conector!A34,Datos_Iniciativa[#All],2,FALSE),"")</f>
        <v/>
      </c>
      <c r="C34" s="66"/>
      <c r="D34" s="30" t="str">
        <f>IFERROR(VLOOKUP(Solicitud_Conector!A34,Datos_Iniciativa[#All],4,FALSE),"")</f>
        <v/>
      </c>
      <c r="E34" s="66"/>
      <c r="F34" s="66"/>
      <c r="G34" s="66"/>
      <c r="H34" s="30" t="str">
        <f>IFERROR(VLOOKUP(Solicitud_Conector!A34,Solicitud_ClienteKafka[#All],7,FALSE),"")</f>
        <v/>
      </c>
      <c r="I34" s="66"/>
      <c r="J34" s="66"/>
      <c r="K34" s="30" t="str">
        <f t="shared" si="0"/>
        <v/>
      </c>
      <c r="L34" s="66"/>
      <c r="M34" s="66"/>
      <c r="N34" s="66"/>
      <c r="O34" s="66"/>
      <c r="P34" s="66"/>
      <c r="Q34" s="66"/>
      <c r="R34" s="80"/>
      <c r="S34" s="67"/>
      <c r="T34" s="67"/>
      <c r="U34" s="67"/>
      <c r="V34" s="67"/>
      <c r="W34" s="68"/>
      <c r="X34" s="68"/>
    </row>
    <row r="35" spans="1:24" ht="18" customHeight="1" x14ac:dyDescent="0.25">
      <c r="A35" s="66"/>
      <c r="B35" s="30" t="str">
        <f>IFERROR(VLOOKUP(Solicitud_Conector!A35,Datos_Iniciativa[#All],2,FALSE),"")</f>
        <v/>
      </c>
      <c r="C35" s="66"/>
      <c r="D35" s="30" t="str">
        <f>IFERROR(VLOOKUP(Solicitud_Conector!A35,Datos_Iniciativa[#All],4,FALSE),"")</f>
        <v/>
      </c>
      <c r="E35" s="66"/>
      <c r="F35" s="66"/>
      <c r="G35" s="66"/>
      <c r="H35" s="30" t="str">
        <f>IFERROR(VLOOKUP(Solicitud_Conector!A35,Solicitud_ClienteKafka[#All],7,FALSE),"")</f>
        <v/>
      </c>
      <c r="I35" s="66"/>
      <c r="J35" s="66"/>
      <c r="K35" s="30" t="str">
        <f t="shared" si="0"/>
        <v/>
      </c>
      <c r="L35" s="66"/>
      <c r="M35" s="66"/>
      <c r="N35" s="66"/>
      <c r="O35" s="66"/>
      <c r="P35" s="66"/>
      <c r="Q35" s="66"/>
      <c r="R35" s="80"/>
      <c r="S35" s="67"/>
      <c r="T35" s="67"/>
      <c r="U35" s="67"/>
      <c r="V35" s="67"/>
      <c r="W35" s="68"/>
      <c r="X35" s="68"/>
    </row>
    <row r="36" spans="1:24" ht="18" customHeight="1" x14ac:dyDescent="0.25">
      <c r="A36" s="66"/>
      <c r="B36" s="30" t="str">
        <f>IFERROR(VLOOKUP(Solicitud_Conector!A36,Datos_Iniciativa[#All],2,FALSE),"")</f>
        <v/>
      </c>
      <c r="C36" s="66"/>
      <c r="D36" s="30" t="str">
        <f>IFERROR(VLOOKUP(Solicitud_Conector!A36,Datos_Iniciativa[#All],4,FALSE),"")</f>
        <v/>
      </c>
      <c r="E36" s="66"/>
      <c r="F36" s="66"/>
      <c r="G36" s="66"/>
      <c r="H36" s="30" t="str">
        <f>IFERROR(VLOOKUP(Solicitud_Conector!A36,Solicitud_ClienteKafka[#All],7,FALSE),"")</f>
        <v/>
      </c>
      <c r="I36" s="66"/>
      <c r="J36" s="66"/>
      <c r="K36" s="30" t="str">
        <f t="shared" si="0"/>
        <v/>
      </c>
      <c r="L36" s="66"/>
      <c r="M36" s="66"/>
      <c r="N36" s="66"/>
      <c r="O36" s="66"/>
      <c r="P36" s="66"/>
      <c r="Q36" s="66"/>
      <c r="R36" s="80"/>
      <c r="S36" s="67"/>
      <c r="T36" s="67"/>
      <c r="U36" s="67"/>
      <c r="V36" s="67"/>
      <c r="W36" s="68"/>
      <c r="X36" s="68"/>
    </row>
    <row r="37" spans="1:24" ht="18" customHeight="1" x14ac:dyDescent="0.25">
      <c r="A37" s="66"/>
      <c r="B37" s="30" t="str">
        <f>IFERROR(VLOOKUP(Solicitud_Conector!A37,Datos_Iniciativa[#All],2,FALSE),"")</f>
        <v/>
      </c>
      <c r="C37" s="66"/>
      <c r="D37" s="30" t="str">
        <f>IFERROR(VLOOKUP(Solicitud_Conector!A37,Datos_Iniciativa[#All],4,FALSE),"")</f>
        <v/>
      </c>
      <c r="E37" s="66"/>
      <c r="F37" s="66"/>
      <c r="G37" s="66"/>
      <c r="H37" s="30" t="str">
        <f>IFERROR(VLOOKUP(Solicitud_Conector!A37,Solicitud_ClienteKafka[#All],7,FALSE),"")</f>
        <v/>
      </c>
      <c r="I37" s="66"/>
      <c r="J37" s="66"/>
      <c r="K37" s="30" t="str">
        <f t="shared" si="0"/>
        <v/>
      </c>
      <c r="L37" s="66"/>
      <c r="M37" s="66"/>
      <c r="N37" s="66"/>
      <c r="O37" s="66"/>
      <c r="P37" s="66"/>
      <c r="Q37" s="66"/>
      <c r="R37" s="80"/>
      <c r="S37" s="67"/>
      <c r="T37" s="67"/>
      <c r="U37" s="67"/>
      <c r="V37" s="67"/>
      <c r="W37" s="68"/>
      <c r="X37" s="68"/>
    </row>
    <row r="38" spans="1:24" ht="18" customHeight="1" x14ac:dyDescent="0.25">
      <c r="A38" s="66"/>
      <c r="B38" s="30" t="str">
        <f>IFERROR(VLOOKUP(Solicitud_Conector!A38,Datos_Iniciativa[#All],2,FALSE),"")</f>
        <v/>
      </c>
      <c r="C38" s="66"/>
      <c r="D38" s="30" t="str">
        <f>IFERROR(VLOOKUP(Solicitud_Conector!A38,Datos_Iniciativa[#All],4,FALSE),"")</f>
        <v/>
      </c>
      <c r="E38" s="66"/>
      <c r="F38" s="66"/>
      <c r="G38" s="66"/>
      <c r="H38" s="30" t="str">
        <f>IFERROR(VLOOKUP(Solicitud_Conector!A38,Solicitud_ClienteKafka[#All],7,FALSE),"")</f>
        <v/>
      </c>
      <c r="I38" s="66"/>
      <c r="J38" s="66"/>
      <c r="K38" s="30" t="str">
        <f t="shared" si="0"/>
        <v/>
      </c>
      <c r="L38" s="66"/>
      <c r="M38" s="66"/>
      <c r="N38" s="66"/>
      <c r="O38" s="66"/>
      <c r="P38" s="66"/>
      <c r="Q38" s="66"/>
      <c r="R38" s="80"/>
      <c r="S38" s="67"/>
      <c r="T38" s="67"/>
      <c r="U38" s="67"/>
      <c r="V38" s="67"/>
      <c r="W38" s="68"/>
      <c r="X38" s="68"/>
    </row>
    <row r="39" spans="1:24" ht="18" customHeight="1" x14ac:dyDescent="0.25">
      <c r="A39" s="66"/>
      <c r="B39" s="30" t="str">
        <f>IFERROR(VLOOKUP(Solicitud_Conector!A39,Datos_Iniciativa[#All],2,FALSE),"")</f>
        <v/>
      </c>
      <c r="C39" s="66"/>
      <c r="D39" s="30" t="str">
        <f>IFERROR(VLOOKUP(Solicitud_Conector!A39,Datos_Iniciativa[#All],4,FALSE),"")</f>
        <v/>
      </c>
      <c r="E39" s="66"/>
      <c r="F39" s="66"/>
      <c r="G39" s="66"/>
      <c r="H39" s="30" t="str">
        <f>IFERROR(VLOOKUP(Solicitud_Conector!A39,Solicitud_ClienteKafka[#All],7,FALSE),"")</f>
        <v/>
      </c>
      <c r="I39" s="66"/>
      <c r="J39" s="66"/>
      <c r="K39" s="30" t="str">
        <f t="shared" si="0"/>
        <v/>
      </c>
      <c r="L39" s="66"/>
      <c r="M39" s="66"/>
      <c r="N39" s="66"/>
      <c r="O39" s="66"/>
      <c r="P39" s="66"/>
      <c r="Q39" s="66"/>
      <c r="R39" s="80"/>
      <c r="S39" s="67"/>
      <c r="T39" s="67"/>
      <c r="U39" s="67"/>
      <c r="V39" s="67"/>
      <c r="W39" s="68"/>
      <c r="X39" s="68"/>
    </row>
    <row r="40" spans="1:24" ht="18" customHeight="1" x14ac:dyDescent="0.25">
      <c r="A40" s="66"/>
      <c r="B40" s="30" t="str">
        <f>IFERROR(VLOOKUP(Solicitud_Conector!A40,Datos_Iniciativa[#All],2,FALSE),"")</f>
        <v/>
      </c>
      <c r="C40" s="66"/>
      <c r="D40" s="30" t="str">
        <f>IFERROR(VLOOKUP(Solicitud_Conector!A40,Datos_Iniciativa[#All],4,FALSE),"")</f>
        <v/>
      </c>
      <c r="E40" s="66"/>
      <c r="F40" s="66"/>
      <c r="G40" s="66"/>
      <c r="H40" s="30" t="str">
        <f>IFERROR(VLOOKUP(Solicitud_Conector!A40,Solicitud_ClienteKafka[#All],7,FALSE),"")</f>
        <v/>
      </c>
      <c r="I40" s="66"/>
      <c r="J40" s="66"/>
      <c r="K40" s="30" t="str">
        <f t="shared" si="0"/>
        <v/>
      </c>
      <c r="L40" s="66"/>
      <c r="M40" s="66"/>
      <c r="N40" s="66"/>
      <c r="O40" s="66"/>
      <c r="P40" s="66"/>
      <c r="Q40" s="66"/>
      <c r="R40" s="80"/>
      <c r="S40" s="67"/>
      <c r="T40" s="67"/>
      <c r="U40" s="67"/>
      <c r="V40" s="67"/>
      <c r="W40" s="68"/>
      <c r="X40" s="68"/>
    </row>
    <row r="41" spans="1:24" ht="18" customHeight="1" x14ac:dyDescent="0.25">
      <c r="A41" s="66"/>
      <c r="B41" s="30" t="str">
        <f>IFERROR(VLOOKUP(Solicitud_Conector!A41,Datos_Iniciativa[#All],2,FALSE),"")</f>
        <v/>
      </c>
      <c r="C41" s="66"/>
      <c r="D41" s="30" t="str">
        <f>IFERROR(VLOOKUP(Solicitud_Conector!A41,Datos_Iniciativa[#All],4,FALSE),"")</f>
        <v/>
      </c>
      <c r="E41" s="66"/>
      <c r="F41" s="66"/>
      <c r="G41" s="66"/>
      <c r="H41" s="30" t="str">
        <f>IFERROR(VLOOKUP(Solicitud_Conector!A41,Solicitud_ClienteKafka[#All],7,FALSE),"")</f>
        <v/>
      </c>
      <c r="I41" s="66"/>
      <c r="J41" s="66"/>
      <c r="K41" s="30" t="str">
        <f t="shared" si="0"/>
        <v/>
      </c>
      <c r="L41" s="66"/>
      <c r="M41" s="66"/>
      <c r="N41" s="66"/>
      <c r="O41" s="66"/>
      <c r="P41" s="66"/>
      <c r="Q41" s="66"/>
      <c r="R41" s="80"/>
      <c r="S41" s="67"/>
      <c r="T41" s="67"/>
      <c r="U41" s="67"/>
      <c r="V41" s="67"/>
      <c r="W41" s="68"/>
      <c r="X41" s="68"/>
    </row>
    <row r="42" spans="1:24" ht="18" customHeight="1" x14ac:dyDescent="0.25">
      <c r="A42" s="66"/>
      <c r="B42" s="30" t="str">
        <f>IFERROR(VLOOKUP(Solicitud_Conector!A42,Datos_Iniciativa[#All],2,FALSE),"")</f>
        <v/>
      </c>
      <c r="C42" s="66"/>
      <c r="D42" s="30" t="str">
        <f>IFERROR(VLOOKUP(Solicitud_Conector!A42,Datos_Iniciativa[#All],4,FALSE),"")</f>
        <v/>
      </c>
      <c r="E42" s="66"/>
      <c r="F42" s="66"/>
      <c r="G42" s="66"/>
      <c r="H42" s="30" t="str">
        <f>IFERROR(VLOOKUP(Solicitud_Conector!A42,Solicitud_ClienteKafka[#All],7,FALSE),"")</f>
        <v/>
      </c>
      <c r="I42" s="66"/>
      <c r="J42" s="66"/>
      <c r="K42" s="30" t="str">
        <f t="shared" si="0"/>
        <v/>
      </c>
      <c r="L42" s="66"/>
      <c r="M42" s="66"/>
      <c r="N42" s="66"/>
      <c r="O42" s="66"/>
      <c r="P42" s="66"/>
      <c r="Q42" s="66"/>
      <c r="R42" s="80"/>
      <c r="S42" s="67"/>
      <c r="T42" s="67"/>
      <c r="U42" s="67"/>
      <c r="V42" s="67"/>
      <c r="W42" s="68"/>
      <c r="X42" s="68"/>
    </row>
    <row r="43" spans="1:24" ht="18" customHeight="1" x14ac:dyDescent="0.25">
      <c r="A43" s="66"/>
      <c r="B43" s="30" t="str">
        <f>IFERROR(VLOOKUP(Solicitud_Conector!A43,Datos_Iniciativa[#All],2,FALSE),"")</f>
        <v/>
      </c>
      <c r="C43" s="66"/>
      <c r="D43" s="30" t="str">
        <f>IFERROR(VLOOKUP(Solicitud_Conector!A43,Datos_Iniciativa[#All],4,FALSE),"")</f>
        <v/>
      </c>
      <c r="E43" s="66"/>
      <c r="F43" s="66"/>
      <c r="G43" s="66"/>
      <c r="H43" s="30" t="str">
        <f>IFERROR(VLOOKUP(Solicitud_Conector!A43,Solicitud_ClienteKafka[#All],7,FALSE),"")</f>
        <v/>
      </c>
      <c r="I43" s="66"/>
      <c r="J43" s="66"/>
      <c r="K43" s="30" t="str">
        <f t="shared" si="0"/>
        <v/>
      </c>
      <c r="L43" s="66"/>
      <c r="M43" s="66"/>
      <c r="N43" s="66"/>
      <c r="O43" s="66"/>
      <c r="P43" s="66"/>
      <c r="Q43" s="66"/>
      <c r="R43" s="80"/>
      <c r="S43" s="67"/>
      <c r="T43" s="67"/>
      <c r="U43" s="67"/>
      <c r="V43" s="67"/>
      <c r="W43" s="68"/>
      <c r="X43" s="68"/>
    </row>
    <row r="44" spans="1:24" ht="18" customHeight="1" x14ac:dyDescent="0.25">
      <c r="A44" s="66"/>
      <c r="B44" s="30" t="str">
        <f>IFERROR(VLOOKUP(Solicitud_Conector!A44,Datos_Iniciativa[#All],2,FALSE),"")</f>
        <v/>
      </c>
      <c r="C44" s="66"/>
      <c r="D44" s="30" t="str">
        <f>IFERROR(VLOOKUP(Solicitud_Conector!A44,Datos_Iniciativa[#All],4,FALSE),"")</f>
        <v/>
      </c>
      <c r="E44" s="66"/>
      <c r="F44" s="66"/>
      <c r="G44" s="66"/>
      <c r="H44" s="30" t="str">
        <f>IFERROR(VLOOKUP(Solicitud_Conector!A44,Solicitud_ClienteKafka[#All],7,FALSE),"")</f>
        <v/>
      </c>
      <c r="I44" s="66"/>
      <c r="J44" s="66"/>
      <c r="K44" s="30" t="str">
        <f t="shared" si="0"/>
        <v/>
      </c>
      <c r="L44" s="66"/>
      <c r="M44" s="66"/>
      <c r="N44" s="66"/>
      <c r="O44" s="66"/>
      <c r="P44" s="66"/>
      <c r="Q44" s="66"/>
      <c r="R44" s="80"/>
      <c r="S44" s="67"/>
      <c r="T44" s="67"/>
      <c r="U44" s="67"/>
      <c r="V44" s="67"/>
      <c r="W44" s="68"/>
      <c r="X44" s="68"/>
    </row>
    <row r="45" spans="1:24" ht="18" customHeight="1" x14ac:dyDescent="0.25">
      <c r="A45" s="66"/>
      <c r="B45" s="30" t="str">
        <f>IFERROR(VLOOKUP(Solicitud_Conector!A45,Datos_Iniciativa[#All],2,FALSE),"")</f>
        <v/>
      </c>
      <c r="C45" s="66"/>
      <c r="D45" s="30" t="str">
        <f>IFERROR(VLOOKUP(Solicitud_Conector!A45,Datos_Iniciativa[#All],4,FALSE),"")</f>
        <v/>
      </c>
      <c r="E45" s="66"/>
      <c r="F45" s="66"/>
      <c r="G45" s="66"/>
      <c r="H45" s="30" t="str">
        <f>IFERROR(VLOOKUP(Solicitud_Conector!A45,Solicitud_ClienteKafka[#All],7,FALSE),"")</f>
        <v/>
      </c>
      <c r="I45" s="66"/>
      <c r="J45" s="66"/>
      <c r="K45" s="30" t="str">
        <f t="shared" si="0"/>
        <v/>
      </c>
      <c r="L45" s="66"/>
      <c r="M45" s="66"/>
      <c r="N45" s="66"/>
      <c r="O45" s="66"/>
      <c r="P45" s="66"/>
      <c r="Q45" s="66"/>
      <c r="R45" s="80"/>
      <c r="S45" s="67"/>
      <c r="T45" s="67"/>
      <c r="U45" s="67"/>
      <c r="V45" s="67"/>
      <c r="W45" s="68"/>
      <c r="X45" s="68"/>
    </row>
    <row r="46" spans="1:24" ht="18" customHeight="1" x14ac:dyDescent="0.25">
      <c r="A46" s="66"/>
      <c r="B46" s="30" t="str">
        <f>IFERROR(VLOOKUP(Solicitud_Conector!A46,Datos_Iniciativa[#All],2,FALSE),"")</f>
        <v/>
      </c>
      <c r="C46" s="66"/>
      <c r="D46" s="30" t="str">
        <f>IFERROR(VLOOKUP(Solicitud_Conector!A46,Datos_Iniciativa[#All],4,FALSE),"")</f>
        <v/>
      </c>
      <c r="E46" s="66"/>
      <c r="F46" s="66"/>
      <c r="G46" s="66"/>
      <c r="H46" s="30" t="str">
        <f>IFERROR(VLOOKUP(Solicitud_Conector!A46,Solicitud_ClienteKafka[#All],7,FALSE),"")</f>
        <v/>
      </c>
      <c r="I46" s="66"/>
      <c r="J46" s="66"/>
      <c r="K46" s="30" t="str">
        <f t="shared" si="0"/>
        <v/>
      </c>
      <c r="L46" s="66"/>
      <c r="M46" s="66"/>
      <c r="N46" s="66"/>
      <c r="O46" s="66"/>
      <c r="P46" s="66"/>
      <c r="Q46" s="66"/>
      <c r="R46" s="80"/>
      <c r="S46" s="67"/>
      <c r="T46" s="67"/>
      <c r="U46" s="67"/>
      <c r="V46" s="67"/>
      <c r="W46" s="68"/>
      <c r="X46" s="68"/>
    </row>
    <row r="47" spans="1:24" ht="18" customHeight="1" x14ac:dyDescent="0.25">
      <c r="A47" s="66"/>
      <c r="B47" s="30" t="str">
        <f>IFERROR(VLOOKUP(Solicitud_Conector!A47,Datos_Iniciativa[#All],2,FALSE),"")</f>
        <v/>
      </c>
      <c r="C47" s="66"/>
      <c r="D47" s="30" t="str">
        <f>IFERROR(VLOOKUP(Solicitud_Conector!A47,Datos_Iniciativa[#All],4,FALSE),"")</f>
        <v/>
      </c>
      <c r="E47" s="66"/>
      <c r="F47" s="66"/>
      <c r="G47" s="66"/>
      <c r="H47" s="30" t="str">
        <f>IFERROR(VLOOKUP(Solicitud_Conector!A47,Solicitud_ClienteKafka[#All],7,FALSE),"")</f>
        <v/>
      </c>
      <c r="I47" s="66"/>
      <c r="J47" s="66"/>
      <c r="K47" s="30" t="str">
        <f t="shared" si="0"/>
        <v/>
      </c>
      <c r="L47" s="66"/>
      <c r="M47" s="66"/>
      <c r="N47" s="66"/>
      <c r="O47" s="66"/>
      <c r="P47" s="66"/>
      <c r="Q47" s="66"/>
      <c r="R47" s="80"/>
      <c r="S47" s="67"/>
      <c r="T47" s="67"/>
      <c r="U47" s="67"/>
      <c r="V47" s="67"/>
      <c r="W47" s="68"/>
      <c r="X47" s="68"/>
    </row>
    <row r="48" spans="1:24" ht="18" customHeight="1" x14ac:dyDescent="0.25">
      <c r="A48" s="66"/>
      <c r="B48" s="30" t="str">
        <f>IFERROR(VLOOKUP(Solicitud_Conector!A48,Datos_Iniciativa[#All],2,FALSE),"")</f>
        <v/>
      </c>
      <c r="C48" s="66"/>
      <c r="D48" s="30" t="str">
        <f>IFERROR(VLOOKUP(Solicitud_Conector!A48,Datos_Iniciativa[#All],4,FALSE),"")</f>
        <v/>
      </c>
      <c r="E48" s="66"/>
      <c r="F48" s="66"/>
      <c r="G48" s="66"/>
      <c r="H48" s="30" t="str">
        <f>IFERROR(VLOOKUP(Solicitud_Conector!A48,Solicitud_ClienteKafka[#All],7,FALSE),"")</f>
        <v/>
      </c>
      <c r="I48" s="66"/>
      <c r="J48" s="66"/>
      <c r="K48" s="30" t="str">
        <f t="shared" si="0"/>
        <v/>
      </c>
      <c r="L48" s="66"/>
      <c r="M48" s="66"/>
      <c r="N48" s="66"/>
      <c r="O48" s="66"/>
      <c r="P48" s="66"/>
      <c r="Q48" s="66"/>
      <c r="R48" s="80"/>
      <c r="S48" s="67"/>
      <c r="T48" s="67"/>
      <c r="U48" s="67"/>
      <c r="V48" s="67"/>
      <c r="W48" s="68"/>
      <c r="X48" s="68"/>
    </row>
    <row r="49" spans="1:24" ht="18" customHeight="1" x14ac:dyDescent="0.25">
      <c r="A49" s="66"/>
      <c r="B49" s="30" t="str">
        <f>IFERROR(VLOOKUP(Solicitud_Conector!A49,Datos_Iniciativa[#All],2,FALSE),"")</f>
        <v/>
      </c>
      <c r="C49" s="66"/>
      <c r="D49" s="30" t="str">
        <f>IFERROR(VLOOKUP(Solicitud_Conector!A49,Datos_Iniciativa[#All],4,FALSE),"")</f>
        <v/>
      </c>
      <c r="E49" s="66"/>
      <c r="F49" s="66"/>
      <c r="G49" s="66"/>
      <c r="H49" s="30" t="str">
        <f>IFERROR(VLOOKUP(Solicitud_Conector!A49,Solicitud_ClienteKafka[#All],7,FALSE),"")</f>
        <v/>
      </c>
      <c r="I49" s="66"/>
      <c r="J49" s="66"/>
      <c r="K49" s="30" t="str">
        <f t="shared" si="0"/>
        <v/>
      </c>
      <c r="L49" s="66"/>
      <c r="M49" s="66"/>
      <c r="N49" s="66"/>
      <c r="O49" s="66"/>
      <c r="P49" s="66"/>
      <c r="Q49" s="66"/>
      <c r="R49" s="80"/>
      <c r="S49" s="67"/>
      <c r="T49" s="67"/>
      <c r="U49" s="67"/>
      <c r="V49" s="67"/>
      <c r="W49" s="68"/>
      <c r="X49" s="68"/>
    </row>
    <row r="50" spans="1:24" ht="18" customHeight="1" x14ac:dyDescent="0.25">
      <c r="A50" s="66"/>
      <c r="B50" s="30" t="str">
        <f>IFERROR(VLOOKUP(Solicitud_Conector!A50,Datos_Iniciativa[#All],2,FALSE),"")</f>
        <v/>
      </c>
      <c r="C50" s="66"/>
      <c r="D50" s="30" t="str">
        <f>IFERROR(VLOOKUP(Solicitud_Conector!A50,Datos_Iniciativa[#All],4,FALSE),"")</f>
        <v/>
      </c>
      <c r="E50" s="66"/>
      <c r="F50" s="66"/>
      <c r="G50" s="66"/>
      <c r="H50" s="30" t="str">
        <f>IFERROR(VLOOKUP(Solicitud_Conector!A50,Solicitud_ClienteKafka[#All],7,FALSE),"")</f>
        <v/>
      </c>
      <c r="I50" s="66"/>
      <c r="J50" s="66"/>
      <c r="K50" s="30" t="str">
        <f t="shared" si="0"/>
        <v/>
      </c>
      <c r="L50" s="66"/>
      <c r="M50" s="66"/>
      <c r="N50" s="66"/>
      <c r="O50" s="66"/>
      <c r="P50" s="66"/>
      <c r="Q50" s="66"/>
      <c r="R50" s="80"/>
      <c r="S50" s="67"/>
      <c r="T50" s="67"/>
      <c r="U50" s="67"/>
      <c r="V50" s="67"/>
      <c r="W50" s="68"/>
      <c r="X50" s="68"/>
    </row>
    <row r="51" spans="1:24" ht="18" customHeight="1" x14ac:dyDescent="0.25">
      <c r="A51" s="66"/>
      <c r="B51" s="30" t="str">
        <f>IFERROR(VLOOKUP(Solicitud_Conector!A51,Datos_Iniciativa[#All],2,FALSE),"")</f>
        <v/>
      </c>
      <c r="C51" s="66"/>
      <c r="D51" s="30" t="str">
        <f>IFERROR(VLOOKUP(Solicitud_Conector!A51,Datos_Iniciativa[#All],4,FALSE),"")</f>
        <v/>
      </c>
      <c r="E51" s="66"/>
      <c r="F51" s="66"/>
      <c r="G51" s="66"/>
      <c r="H51" s="30" t="str">
        <f>IFERROR(VLOOKUP(Solicitud_Conector!A51,Solicitud_ClienteKafka[#All],7,FALSE),"")</f>
        <v/>
      </c>
      <c r="I51" s="66"/>
      <c r="J51" s="66"/>
      <c r="K51" s="30" t="str">
        <f t="shared" si="0"/>
        <v/>
      </c>
      <c r="L51" s="66"/>
      <c r="M51" s="66"/>
      <c r="N51" s="66"/>
      <c r="O51" s="66"/>
      <c r="P51" s="66"/>
      <c r="Q51" s="66"/>
      <c r="R51" s="80"/>
      <c r="S51" s="67"/>
      <c r="T51" s="67"/>
      <c r="U51" s="67"/>
      <c r="V51" s="67"/>
      <c r="W51" s="68"/>
      <c r="X51" s="68"/>
    </row>
    <row r="52" spans="1:24" ht="18" customHeight="1" x14ac:dyDescent="0.25">
      <c r="A52" s="66"/>
      <c r="B52" s="30" t="str">
        <f>IFERROR(VLOOKUP(Solicitud_Conector!A52,Datos_Iniciativa[#All],2,FALSE),"")</f>
        <v/>
      </c>
      <c r="C52" s="66"/>
      <c r="D52" s="30" t="str">
        <f>IFERROR(VLOOKUP(Solicitud_Conector!A52,Datos_Iniciativa[#All],4,FALSE),"")</f>
        <v/>
      </c>
      <c r="E52" s="66"/>
      <c r="F52" s="66"/>
      <c r="G52" s="66"/>
      <c r="H52" s="30" t="str">
        <f>IFERROR(VLOOKUP(Solicitud_Conector!A52,Solicitud_ClienteKafka[#All],7,FALSE),"")</f>
        <v/>
      </c>
      <c r="I52" s="66"/>
      <c r="J52" s="66"/>
      <c r="K52" s="30" t="str">
        <f t="shared" si="0"/>
        <v/>
      </c>
      <c r="L52" s="66"/>
      <c r="M52" s="66"/>
      <c r="N52" s="66"/>
      <c r="O52" s="66"/>
      <c r="P52" s="66"/>
      <c r="Q52" s="66"/>
      <c r="R52" s="80"/>
      <c r="S52" s="67"/>
      <c r="T52" s="67"/>
      <c r="U52" s="67"/>
      <c r="V52" s="67"/>
      <c r="W52" s="68"/>
      <c r="X52" s="68"/>
    </row>
    <row r="53" spans="1:24" ht="18" customHeight="1" x14ac:dyDescent="0.25">
      <c r="A53" s="66"/>
      <c r="B53" s="30" t="str">
        <f>IFERROR(VLOOKUP(Solicitud_Conector!A53,Datos_Iniciativa[#All],2,FALSE),"")</f>
        <v/>
      </c>
      <c r="C53" s="66"/>
      <c r="D53" s="30" t="str">
        <f>IFERROR(VLOOKUP(Solicitud_Conector!A53,Datos_Iniciativa[#All],4,FALSE),"")</f>
        <v/>
      </c>
      <c r="E53" s="66"/>
      <c r="F53" s="66"/>
      <c r="G53" s="66"/>
      <c r="H53" s="30" t="str">
        <f>IFERROR(VLOOKUP(Solicitud_Conector!A53,Solicitud_ClienteKafka[#All],7,FALSE),"")</f>
        <v/>
      </c>
      <c r="I53" s="66"/>
      <c r="J53" s="66"/>
      <c r="K53" s="30" t="str">
        <f t="shared" si="0"/>
        <v/>
      </c>
      <c r="L53" s="66"/>
      <c r="M53" s="66"/>
      <c r="N53" s="66"/>
      <c r="O53" s="66"/>
      <c r="P53" s="66"/>
      <c r="Q53" s="66"/>
      <c r="R53" s="80"/>
      <c r="S53" s="67"/>
      <c r="T53" s="67"/>
      <c r="U53" s="67"/>
      <c r="V53" s="67"/>
      <c r="W53" s="68"/>
      <c r="X53" s="68"/>
    </row>
    <row r="54" spans="1:24" ht="18" customHeight="1" x14ac:dyDescent="0.25">
      <c r="A54" s="66"/>
      <c r="B54" s="30" t="str">
        <f>IFERROR(VLOOKUP(Solicitud_Conector!A54,Datos_Iniciativa[#All],2,FALSE),"")</f>
        <v/>
      </c>
      <c r="C54" s="66"/>
      <c r="D54" s="30" t="str">
        <f>IFERROR(VLOOKUP(Solicitud_Conector!A54,Datos_Iniciativa[#All],4,FALSE),"")</f>
        <v/>
      </c>
      <c r="E54" s="66"/>
      <c r="F54" s="66"/>
      <c r="G54" s="66"/>
      <c r="H54" s="30" t="str">
        <f>IFERROR(VLOOKUP(Solicitud_Conector!A54,Solicitud_ClienteKafka[#All],7,FALSE),"")</f>
        <v/>
      </c>
      <c r="I54" s="66"/>
      <c r="J54" s="66"/>
      <c r="K54" s="30" t="str">
        <f t="shared" si="0"/>
        <v/>
      </c>
      <c r="L54" s="66"/>
      <c r="M54" s="66"/>
      <c r="N54" s="66"/>
      <c r="O54" s="66"/>
      <c r="P54" s="66"/>
      <c r="Q54" s="66"/>
      <c r="R54" s="80"/>
      <c r="S54" s="67"/>
      <c r="T54" s="67"/>
      <c r="U54" s="67"/>
      <c r="V54" s="67"/>
      <c r="W54" s="68"/>
      <c r="X54" s="68"/>
    </row>
    <row r="55" spans="1:24" ht="18" customHeight="1" x14ac:dyDescent="0.25">
      <c r="A55" s="66"/>
      <c r="B55" s="30" t="str">
        <f>IFERROR(VLOOKUP(Solicitud_Conector!A55,Datos_Iniciativa[#All],2,FALSE),"")</f>
        <v/>
      </c>
      <c r="C55" s="66"/>
      <c r="D55" s="30" t="str">
        <f>IFERROR(VLOOKUP(Solicitud_Conector!A55,Datos_Iniciativa[#All],4,FALSE),"")</f>
        <v/>
      </c>
      <c r="E55" s="66"/>
      <c r="F55" s="66"/>
      <c r="G55" s="66"/>
      <c r="H55" s="30" t="str">
        <f>IFERROR(VLOOKUP(Solicitud_Conector!A55,Solicitud_ClienteKafka[#All],7,FALSE),"")</f>
        <v/>
      </c>
      <c r="I55" s="66"/>
      <c r="J55" s="66"/>
      <c r="K55" s="30" t="str">
        <f t="shared" si="0"/>
        <v/>
      </c>
      <c r="L55" s="66"/>
      <c r="M55" s="66"/>
      <c r="N55" s="66"/>
      <c r="O55" s="66"/>
      <c r="P55" s="66"/>
      <c r="Q55" s="66"/>
      <c r="R55" s="80"/>
      <c r="S55" s="67"/>
      <c r="T55" s="67"/>
      <c r="U55" s="67"/>
      <c r="V55" s="67"/>
      <c r="W55" s="68"/>
      <c r="X55" s="68"/>
    </row>
    <row r="56" spans="1:24" ht="18" customHeight="1" x14ac:dyDescent="0.25">
      <c r="A56" s="66"/>
      <c r="B56" s="30" t="str">
        <f>IFERROR(VLOOKUP(Solicitud_Conector!A56,Datos_Iniciativa[#All],2,FALSE),"")</f>
        <v/>
      </c>
      <c r="C56" s="66"/>
      <c r="D56" s="30" t="str">
        <f>IFERROR(VLOOKUP(Solicitud_Conector!A56,Datos_Iniciativa[#All],4,FALSE),"")</f>
        <v/>
      </c>
      <c r="E56" s="66"/>
      <c r="F56" s="66"/>
      <c r="G56" s="66"/>
      <c r="H56" s="30" t="str">
        <f>IFERROR(VLOOKUP(Solicitud_Conector!A56,Solicitud_ClienteKafka[#All],7,FALSE),"")</f>
        <v/>
      </c>
      <c r="I56" s="66"/>
      <c r="J56" s="66"/>
      <c r="K56" s="30" t="str">
        <f t="shared" si="0"/>
        <v/>
      </c>
      <c r="L56" s="66"/>
      <c r="M56" s="66"/>
      <c r="N56" s="66"/>
      <c r="O56" s="66"/>
      <c r="P56" s="66"/>
      <c r="Q56" s="66"/>
      <c r="R56" s="80"/>
      <c r="S56" s="67"/>
      <c r="T56" s="67"/>
      <c r="U56" s="67"/>
      <c r="V56" s="67"/>
      <c r="W56" s="68"/>
      <c r="X56" s="68"/>
    </row>
    <row r="57" spans="1:24" ht="18" customHeight="1" x14ac:dyDescent="0.25">
      <c r="A57" s="66"/>
      <c r="B57" s="30" t="str">
        <f>IFERROR(VLOOKUP(Solicitud_Conector!A57,Datos_Iniciativa[#All],2,FALSE),"")</f>
        <v/>
      </c>
      <c r="C57" s="66"/>
      <c r="D57" s="30" t="str">
        <f>IFERROR(VLOOKUP(Solicitud_Conector!A57,Datos_Iniciativa[#All],4,FALSE),"")</f>
        <v/>
      </c>
      <c r="E57" s="66"/>
      <c r="F57" s="66"/>
      <c r="G57" s="66"/>
      <c r="H57" s="30" t="str">
        <f>IFERROR(VLOOKUP(Solicitud_Conector!A57,Solicitud_ClienteKafka[#All],7,FALSE),"")</f>
        <v/>
      </c>
      <c r="I57" s="66"/>
      <c r="J57" s="66"/>
      <c r="K57" s="30" t="str">
        <f t="shared" si="0"/>
        <v/>
      </c>
      <c r="L57" s="66"/>
      <c r="M57" s="66"/>
      <c r="N57" s="66"/>
      <c r="O57" s="66"/>
      <c r="P57" s="66"/>
      <c r="Q57" s="66"/>
      <c r="R57" s="80"/>
      <c r="S57" s="67"/>
      <c r="T57" s="67"/>
      <c r="U57" s="67"/>
      <c r="V57" s="67"/>
      <c r="W57" s="68"/>
      <c r="X57" s="68"/>
    </row>
    <row r="58" spans="1:24" ht="18" customHeight="1" x14ac:dyDescent="0.25">
      <c r="A58" s="66"/>
      <c r="B58" s="30" t="str">
        <f>IFERROR(VLOOKUP(Solicitud_Conector!A58,Datos_Iniciativa[#All],2,FALSE),"")</f>
        <v/>
      </c>
      <c r="C58" s="66"/>
      <c r="D58" s="30" t="str">
        <f>IFERROR(VLOOKUP(Solicitud_Conector!A58,Datos_Iniciativa[#All],4,FALSE),"")</f>
        <v/>
      </c>
      <c r="E58" s="66"/>
      <c r="F58" s="66"/>
      <c r="G58" s="66"/>
      <c r="H58" s="30" t="str">
        <f>IFERROR(VLOOKUP(Solicitud_Conector!A58,Solicitud_ClienteKafka[#All],7,FALSE),"")</f>
        <v/>
      </c>
      <c r="I58" s="66"/>
      <c r="J58" s="66"/>
      <c r="K58" s="30" t="str">
        <f t="shared" si="0"/>
        <v/>
      </c>
      <c r="L58" s="66"/>
      <c r="M58" s="66"/>
      <c r="N58" s="66"/>
      <c r="O58" s="66"/>
      <c r="P58" s="66"/>
      <c r="Q58" s="66"/>
      <c r="R58" s="80"/>
      <c r="S58" s="67"/>
      <c r="T58" s="67"/>
      <c r="U58" s="67"/>
      <c r="V58" s="67"/>
      <c r="W58" s="68"/>
      <c r="X58" s="68"/>
    </row>
    <row r="59" spans="1:24" ht="18" customHeight="1" x14ac:dyDescent="0.25">
      <c r="A59" s="66"/>
      <c r="B59" s="30" t="str">
        <f>IFERROR(VLOOKUP(Solicitud_Conector!A59,Datos_Iniciativa[#All],2,FALSE),"")</f>
        <v/>
      </c>
      <c r="C59" s="66"/>
      <c r="D59" s="30" t="str">
        <f>IFERROR(VLOOKUP(Solicitud_Conector!A59,Datos_Iniciativa[#All],4,FALSE),"")</f>
        <v/>
      </c>
      <c r="E59" s="66"/>
      <c r="F59" s="66"/>
      <c r="G59" s="66"/>
      <c r="H59" s="30" t="str">
        <f>IFERROR(VLOOKUP(Solicitud_Conector!A59,Solicitud_ClienteKafka[#All],7,FALSE),"")</f>
        <v/>
      </c>
      <c r="I59" s="66"/>
      <c r="J59" s="66"/>
      <c r="K59" s="30" t="str">
        <f t="shared" si="0"/>
        <v/>
      </c>
      <c r="L59" s="66"/>
      <c r="M59" s="66"/>
      <c r="N59" s="66"/>
      <c r="O59" s="66"/>
      <c r="P59" s="66"/>
      <c r="Q59" s="66"/>
      <c r="R59" s="80"/>
      <c r="S59" s="67"/>
      <c r="T59" s="67"/>
      <c r="U59" s="67"/>
      <c r="V59" s="67"/>
      <c r="W59" s="68"/>
      <c r="X59" s="68"/>
    </row>
    <row r="60" spans="1:24" ht="18" customHeight="1" x14ac:dyDescent="0.25">
      <c r="A60" s="66"/>
      <c r="B60" s="30" t="str">
        <f>IFERROR(VLOOKUP(Solicitud_Conector!A60,Datos_Iniciativa[#All],2,FALSE),"")</f>
        <v/>
      </c>
      <c r="C60" s="66"/>
      <c r="D60" s="30" t="str">
        <f>IFERROR(VLOOKUP(Solicitud_Conector!A60,Datos_Iniciativa[#All],4,FALSE),"")</f>
        <v/>
      </c>
      <c r="E60" s="66"/>
      <c r="F60" s="66"/>
      <c r="G60" s="66"/>
      <c r="H60" s="30" t="str">
        <f>IFERROR(VLOOKUP(Solicitud_Conector!A60,Solicitud_ClienteKafka[#All],7,FALSE),"")</f>
        <v/>
      </c>
      <c r="I60" s="66"/>
      <c r="J60" s="66"/>
      <c r="K60" s="30" t="str">
        <f t="shared" si="0"/>
        <v/>
      </c>
      <c r="L60" s="66"/>
      <c r="M60" s="66"/>
      <c r="N60" s="66"/>
      <c r="O60" s="66"/>
      <c r="P60" s="66"/>
      <c r="Q60" s="66"/>
      <c r="R60" s="80"/>
      <c r="S60" s="67"/>
      <c r="T60" s="67"/>
      <c r="U60" s="67"/>
      <c r="V60" s="67"/>
      <c r="W60" s="68"/>
      <c r="X60" s="68"/>
    </row>
    <row r="61" spans="1:24" ht="18" customHeight="1" x14ac:dyDescent="0.25">
      <c r="A61" s="66"/>
      <c r="B61" s="30" t="str">
        <f>IFERROR(VLOOKUP(Solicitud_Conector!A61,Datos_Iniciativa[#All],2,FALSE),"")</f>
        <v/>
      </c>
      <c r="C61" s="66"/>
      <c r="D61" s="30" t="str">
        <f>IFERROR(VLOOKUP(Solicitud_Conector!A61,Datos_Iniciativa[#All],4,FALSE),"")</f>
        <v/>
      </c>
      <c r="E61" s="66"/>
      <c r="F61" s="66"/>
      <c r="G61" s="66"/>
      <c r="H61" s="30" t="str">
        <f>IFERROR(VLOOKUP(Solicitud_Conector!A61,Solicitud_ClienteKafka[#All],7,FALSE),"")</f>
        <v/>
      </c>
      <c r="I61" s="66"/>
      <c r="J61" s="66"/>
      <c r="K61" s="30" t="str">
        <f t="shared" si="0"/>
        <v/>
      </c>
      <c r="L61" s="66"/>
      <c r="M61" s="66"/>
      <c r="N61" s="66"/>
      <c r="O61" s="66"/>
      <c r="P61" s="66"/>
      <c r="Q61" s="66"/>
      <c r="R61" s="80"/>
      <c r="S61" s="67"/>
      <c r="T61" s="67"/>
      <c r="U61" s="67"/>
      <c r="V61" s="67"/>
      <c r="W61" s="68"/>
      <c r="X61" s="68"/>
    </row>
    <row r="62" spans="1:24" ht="18" customHeight="1" x14ac:dyDescent="0.25">
      <c r="A62" s="66"/>
      <c r="B62" s="30" t="str">
        <f>IFERROR(VLOOKUP(Solicitud_Conector!A62,Datos_Iniciativa[#All],2,FALSE),"")</f>
        <v/>
      </c>
      <c r="C62" s="66"/>
      <c r="D62" s="30" t="str">
        <f>IFERROR(VLOOKUP(Solicitud_Conector!A62,Datos_Iniciativa[#All],4,FALSE),"")</f>
        <v/>
      </c>
      <c r="E62" s="66"/>
      <c r="F62" s="66"/>
      <c r="G62" s="66"/>
      <c r="H62" s="30" t="str">
        <f>IFERROR(VLOOKUP(Solicitud_Conector!A62,Solicitud_ClienteKafka[#All],7,FALSE),"")</f>
        <v/>
      </c>
      <c r="I62" s="66"/>
      <c r="J62" s="66"/>
      <c r="K62" s="30" t="str">
        <f t="shared" si="0"/>
        <v/>
      </c>
      <c r="L62" s="66"/>
      <c r="M62" s="66"/>
      <c r="N62" s="66"/>
      <c r="O62" s="66"/>
      <c r="P62" s="66"/>
      <c r="Q62" s="66"/>
      <c r="R62" s="80"/>
      <c r="S62" s="67"/>
      <c r="T62" s="67"/>
      <c r="U62" s="67"/>
      <c r="V62" s="67"/>
      <c r="W62" s="68"/>
      <c r="X62" s="68"/>
    </row>
    <row r="63" spans="1:24" ht="18" customHeight="1" x14ac:dyDescent="0.25">
      <c r="A63" s="66"/>
      <c r="B63" s="30" t="str">
        <f>IFERROR(VLOOKUP(Solicitud_Conector!A63,Datos_Iniciativa[#All],2,FALSE),"")</f>
        <v/>
      </c>
      <c r="C63" s="66"/>
      <c r="D63" s="30" t="str">
        <f>IFERROR(VLOOKUP(Solicitud_Conector!A63,Datos_Iniciativa[#All],4,FALSE),"")</f>
        <v/>
      </c>
      <c r="E63" s="66"/>
      <c r="F63" s="66"/>
      <c r="G63" s="66"/>
      <c r="H63" s="30" t="str">
        <f>IFERROR(VLOOKUP(Solicitud_Conector!A63,Solicitud_ClienteKafka[#All],7,FALSE),"")</f>
        <v/>
      </c>
      <c r="I63" s="66"/>
      <c r="J63" s="66"/>
      <c r="K63" s="30" t="str">
        <f t="shared" si="0"/>
        <v/>
      </c>
      <c r="L63" s="66"/>
      <c r="M63" s="66"/>
      <c r="N63" s="66"/>
      <c r="O63" s="66"/>
      <c r="P63" s="66"/>
      <c r="Q63" s="66"/>
      <c r="R63" s="80"/>
      <c r="S63" s="67"/>
      <c r="T63" s="67"/>
      <c r="U63" s="67"/>
      <c r="V63" s="67"/>
      <c r="W63" s="68"/>
      <c r="X63" s="68"/>
    </row>
    <row r="64" spans="1:24" ht="18" customHeight="1" x14ac:dyDescent="0.25">
      <c r="A64" s="66"/>
      <c r="B64" s="30" t="str">
        <f>IFERROR(VLOOKUP(Solicitud_Conector!A64,Datos_Iniciativa[#All],2,FALSE),"")</f>
        <v/>
      </c>
      <c r="C64" s="66"/>
      <c r="D64" s="30" t="str">
        <f>IFERROR(VLOOKUP(Solicitud_Conector!A64,Datos_Iniciativa[#All],4,FALSE),"")</f>
        <v/>
      </c>
      <c r="E64" s="66"/>
      <c r="F64" s="66"/>
      <c r="G64" s="66"/>
      <c r="H64" s="30" t="str">
        <f>IFERROR(VLOOKUP(Solicitud_Conector!A64,Solicitud_ClienteKafka[#All],7,FALSE),"")</f>
        <v/>
      </c>
      <c r="I64" s="66"/>
      <c r="J64" s="66"/>
      <c r="K64" s="30" t="str">
        <f t="shared" si="0"/>
        <v/>
      </c>
      <c r="L64" s="66"/>
      <c r="M64" s="66"/>
      <c r="N64" s="66"/>
      <c r="O64" s="66"/>
      <c r="P64" s="66"/>
      <c r="Q64" s="66"/>
      <c r="R64" s="80"/>
      <c r="S64" s="67"/>
      <c r="T64" s="67"/>
      <c r="U64" s="67"/>
      <c r="V64" s="67"/>
      <c r="W64" s="68"/>
      <c r="X64" s="68"/>
    </row>
    <row r="65" spans="1:24" ht="18" customHeight="1" x14ac:dyDescent="0.25">
      <c r="A65" s="66"/>
      <c r="B65" s="30" t="str">
        <f>IFERROR(VLOOKUP(Solicitud_Conector!A65,Datos_Iniciativa[#All],2,FALSE),"")</f>
        <v/>
      </c>
      <c r="C65" s="66"/>
      <c r="D65" s="30" t="str">
        <f>IFERROR(VLOOKUP(Solicitud_Conector!A65,Datos_Iniciativa[#All],4,FALSE),"")</f>
        <v/>
      </c>
      <c r="E65" s="66"/>
      <c r="F65" s="66"/>
      <c r="G65" s="66"/>
      <c r="H65" s="30" t="str">
        <f>IFERROR(VLOOKUP(Solicitud_Conector!A65,Solicitud_ClienteKafka[#All],7,FALSE),"")</f>
        <v/>
      </c>
      <c r="I65" s="66"/>
      <c r="J65" s="66"/>
      <c r="K65" s="30" t="str">
        <f t="shared" si="0"/>
        <v/>
      </c>
      <c r="L65" s="66"/>
      <c r="M65" s="66"/>
      <c r="N65" s="66"/>
      <c r="O65" s="66"/>
      <c r="P65" s="66"/>
      <c r="Q65" s="66"/>
      <c r="R65" s="80"/>
      <c r="S65" s="67"/>
      <c r="T65" s="67"/>
      <c r="U65" s="67"/>
      <c r="V65" s="67"/>
      <c r="W65" s="68"/>
      <c r="X65" s="68"/>
    </row>
    <row r="66" spans="1:24" ht="18" customHeight="1" x14ac:dyDescent="0.25">
      <c r="A66" s="66"/>
      <c r="B66" s="30" t="str">
        <f>IFERROR(VLOOKUP(Solicitud_Conector!A66,Datos_Iniciativa[#All],2,FALSE),"")</f>
        <v/>
      </c>
      <c r="C66" s="66"/>
      <c r="D66" s="30" t="str">
        <f>IFERROR(VLOOKUP(Solicitud_Conector!A66,Datos_Iniciativa[#All],4,FALSE),"")</f>
        <v/>
      </c>
      <c r="E66" s="66"/>
      <c r="F66" s="66"/>
      <c r="G66" s="66"/>
      <c r="H66" s="30" t="str">
        <f>IFERROR(VLOOKUP(Solicitud_Conector!A66,Solicitud_ClienteKafka[#All],7,FALSE),"")</f>
        <v/>
      </c>
      <c r="I66" s="66"/>
      <c r="J66" s="66"/>
      <c r="K66" s="30" t="str">
        <f t="shared" si="0"/>
        <v/>
      </c>
      <c r="L66" s="66"/>
      <c r="M66" s="66"/>
      <c r="N66" s="66"/>
      <c r="O66" s="66"/>
      <c r="P66" s="66"/>
      <c r="Q66" s="66"/>
      <c r="R66" s="80"/>
      <c r="S66" s="67"/>
      <c r="T66" s="67"/>
      <c r="U66" s="67"/>
      <c r="V66" s="67"/>
      <c r="W66" s="68"/>
      <c r="X66" s="68"/>
    </row>
    <row r="67" spans="1:24" ht="18" customHeight="1" x14ac:dyDescent="0.25">
      <c r="A67" s="66"/>
      <c r="B67" s="30" t="str">
        <f>IFERROR(VLOOKUP(Solicitud_Conector!A67,Datos_Iniciativa[#All],2,FALSE),"")</f>
        <v/>
      </c>
      <c r="C67" s="66"/>
      <c r="D67" s="30" t="str">
        <f>IFERROR(VLOOKUP(Solicitud_Conector!A67,Datos_Iniciativa[#All],4,FALSE),"")</f>
        <v/>
      </c>
      <c r="E67" s="66"/>
      <c r="F67" s="66"/>
      <c r="G67" s="66"/>
      <c r="H67" s="30" t="str">
        <f>IFERROR(VLOOKUP(Solicitud_Conector!A67,Solicitud_ClienteKafka[#All],7,FALSE),"")</f>
        <v/>
      </c>
      <c r="I67" s="66"/>
      <c r="J67" s="66"/>
      <c r="K67" s="30" t="str">
        <f t="shared" si="0"/>
        <v/>
      </c>
      <c r="L67" s="66"/>
      <c r="M67" s="66"/>
      <c r="N67" s="66"/>
      <c r="O67" s="66"/>
      <c r="P67" s="66"/>
      <c r="Q67" s="66"/>
      <c r="R67" s="80"/>
      <c r="S67" s="67"/>
      <c r="T67" s="67"/>
      <c r="U67" s="67"/>
      <c r="V67" s="67"/>
      <c r="W67" s="68"/>
      <c r="X67" s="68"/>
    </row>
    <row r="68" spans="1:24" ht="18" customHeight="1" x14ac:dyDescent="0.25">
      <c r="A68" s="66"/>
      <c r="B68" s="30" t="str">
        <f>IFERROR(VLOOKUP(Solicitud_Conector!A68,Datos_Iniciativa[#All],2,FALSE),"")</f>
        <v/>
      </c>
      <c r="C68" s="66"/>
      <c r="D68" s="30" t="str">
        <f>IFERROR(VLOOKUP(Solicitud_Conector!A68,Datos_Iniciativa[#All],4,FALSE),"")</f>
        <v/>
      </c>
      <c r="E68" s="66"/>
      <c r="F68" s="66"/>
      <c r="G68" s="66"/>
      <c r="H68" s="30" t="str">
        <f>IFERROR(VLOOKUP(Solicitud_Conector!A68,Solicitud_ClienteKafka[#All],7,FALSE),"")</f>
        <v/>
      </c>
      <c r="I68" s="66"/>
      <c r="J68" s="66"/>
      <c r="K68" s="30" t="str">
        <f t="shared" si="0"/>
        <v/>
      </c>
      <c r="L68" s="66"/>
      <c r="M68" s="66"/>
      <c r="N68" s="66"/>
      <c r="O68" s="66"/>
      <c r="P68" s="66"/>
      <c r="Q68" s="66"/>
      <c r="R68" s="80"/>
      <c r="S68" s="67"/>
      <c r="T68" s="67"/>
      <c r="U68" s="67"/>
      <c r="V68" s="67"/>
      <c r="W68" s="68"/>
      <c r="X68" s="68"/>
    </row>
    <row r="69" spans="1:24" ht="18" customHeight="1" x14ac:dyDescent="0.25">
      <c r="A69" s="66"/>
      <c r="B69" s="30" t="str">
        <f>IFERROR(VLOOKUP(Solicitud_Conector!A69,Datos_Iniciativa[#All],2,FALSE),"")</f>
        <v/>
      </c>
      <c r="C69" s="66"/>
      <c r="D69" s="30" t="str">
        <f>IFERROR(VLOOKUP(Solicitud_Conector!A69,Datos_Iniciativa[#All],4,FALSE),"")</f>
        <v/>
      </c>
      <c r="E69" s="66"/>
      <c r="F69" s="66"/>
      <c r="G69" s="66"/>
      <c r="H69" s="30" t="str">
        <f>IFERROR(VLOOKUP(Solicitud_Conector!A69,Solicitud_ClienteKafka[#All],7,FALSE),"")</f>
        <v/>
      </c>
      <c r="I69" s="66"/>
      <c r="J69" s="66"/>
      <c r="K69" s="30" t="str">
        <f t="shared" si="0"/>
        <v/>
      </c>
      <c r="L69" s="66"/>
      <c r="M69" s="66"/>
      <c r="N69" s="66"/>
      <c r="O69" s="66"/>
      <c r="P69" s="66"/>
      <c r="Q69" s="66"/>
      <c r="R69" s="80"/>
      <c r="S69" s="67"/>
      <c r="T69" s="67"/>
      <c r="U69" s="67"/>
      <c r="V69" s="67"/>
      <c r="W69" s="68"/>
      <c r="X69" s="68"/>
    </row>
    <row r="70" spans="1:24" ht="18" customHeight="1" x14ac:dyDescent="0.25">
      <c r="A70" s="66"/>
      <c r="B70" s="30" t="str">
        <f>IFERROR(VLOOKUP(Solicitud_Conector!A70,Datos_Iniciativa[#All],2,FALSE),"")</f>
        <v/>
      </c>
      <c r="C70" s="66"/>
      <c r="D70" s="30" t="str">
        <f>IFERROR(VLOOKUP(Solicitud_Conector!A70,Datos_Iniciativa[#All],4,FALSE),"")</f>
        <v/>
      </c>
      <c r="E70" s="66"/>
      <c r="F70" s="66"/>
      <c r="G70" s="66"/>
      <c r="H70" s="30" t="str">
        <f>IFERROR(VLOOKUP(Solicitud_Conector!A70,Solicitud_ClienteKafka[#All],7,FALSE),"")</f>
        <v/>
      </c>
      <c r="I70" s="66"/>
      <c r="J70" s="66"/>
      <c r="K70" s="30" t="str">
        <f t="shared" ref="K70:K84" si="1">IF(H70="","",_xlfn.CONCAT(H70,"-",I70,"-",J70))</f>
        <v/>
      </c>
      <c r="L70" s="66"/>
      <c r="M70" s="66"/>
      <c r="N70" s="66"/>
      <c r="O70" s="66"/>
      <c r="P70" s="66"/>
      <c r="Q70" s="66"/>
      <c r="R70" s="80"/>
      <c r="S70" s="67"/>
      <c r="T70" s="67"/>
      <c r="U70" s="67"/>
      <c r="V70" s="67"/>
      <c r="W70" s="68"/>
      <c r="X70" s="68"/>
    </row>
    <row r="71" spans="1:24" ht="18" customHeight="1" x14ac:dyDescent="0.25">
      <c r="A71" s="66"/>
      <c r="B71" s="30" t="str">
        <f>IFERROR(VLOOKUP(Solicitud_Conector!A71,Datos_Iniciativa[#All],2,FALSE),"")</f>
        <v/>
      </c>
      <c r="C71" s="66"/>
      <c r="D71" s="30" t="str">
        <f>IFERROR(VLOOKUP(Solicitud_Conector!A71,Datos_Iniciativa[#All],4,FALSE),"")</f>
        <v/>
      </c>
      <c r="E71" s="66"/>
      <c r="F71" s="66"/>
      <c r="G71" s="66"/>
      <c r="H71" s="30" t="str">
        <f>IFERROR(VLOOKUP(Solicitud_Conector!A71,Solicitud_ClienteKafka[#All],7,FALSE),"")</f>
        <v/>
      </c>
      <c r="I71" s="66"/>
      <c r="J71" s="66"/>
      <c r="K71" s="30" t="str">
        <f t="shared" si="1"/>
        <v/>
      </c>
      <c r="L71" s="66"/>
      <c r="M71" s="66"/>
      <c r="N71" s="66"/>
      <c r="O71" s="66"/>
      <c r="P71" s="66"/>
      <c r="Q71" s="66"/>
      <c r="R71" s="80"/>
      <c r="S71" s="67"/>
      <c r="T71" s="67"/>
      <c r="U71" s="67"/>
      <c r="V71" s="67"/>
      <c r="W71" s="68"/>
      <c r="X71" s="68"/>
    </row>
    <row r="72" spans="1:24" ht="18" customHeight="1" x14ac:dyDescent="0.25">
      <c r="A72" s="66"/>
      <c r="B72" s="30" t="str">
        <f>IFERROR(VLOOKUP(Solicitud_Conector!A72,Datos_Iniciativa[#All],2,FALSE),"")</f>
        <v/>
      </c>
      <c r="C72" s="66"/>
      <c r="D72" s="30" t="str">
        <f>IFERROR(VLOOKUP(Solicitud_Conector!A72,Datos_Iniciativa[#All],4,FALSE),"")</f>
        <v/>
      </c>
      <c r="E72" s="66"/>
      <c r="F72" s="66"/>
      <c r="G72" s="66"/>
      <c r="H72" s="30" t="str">
        <f>IFERROR(VLOOKUP(Solicitud_Conector!A72,Solicitud_ClienteKafka[#All],7,FALSE),"")</f>
        <v/>
      </c>
      <c r="I72" s="66"/>
      <c r="J72" s="66"/>
      <c r="K72" s="30" t="str">
        <f t="shared" si="1"/>
        <v/>
      </c>
      <c r="L72" s="66"/>
      <c r="M72" s="66"/>
      <c r="N72" s="66"/>
      <c r="O72" s="66"/>
      <c r="P72" s="66"/>
      <c r="Q72" s="66"/>
      <c r="R72" s="80"/>
      <c r="S72" s="67"/>
      <c r="T72" s="67"/>
      <c r="U72" s="67"/>
      <c r="V72" s="67"/>
      <c r="W72" s="68"/>
      <c r="X72" s="68"/>
    </row>
    <row r="73" spans="1:24" ht="18" customHeight="1" x14ac:dyDescent="0.25">
      <c r="A73" s="66"/>
      <c r="B73" s="30" t="str">
        <f>IFERROR(VLOOKUP(Solicitud_Conector!A73,Datos_Iniciativa[#All],2,FALSE),"")</f>
        <v/>
      </c>
      <c r="C73" s="66"/>
      <c r="D73" s="30" t="str">
        <f>IFERROR(VLOOKUP(Solicitud_Conector!A73,Datos_Iniciativa[#All],4,FALSE),"")</f>
        <v/>
      </c>
      <c r="E73" s="66"/>
      <c r="F73" s="66"/>
      <c r="G73" s="66"/>
      <c r="H73" s="30" t="str">
        <f>IFERROR(VLOOKUP(Solicitud_Conector!A73,Solicitud_ClienteKafka[#All],7,FALSE),"")</f>
        <v/>
      </c>
      <c r="I73" s="66"/>
      <c r="J73" s="66"/>
      <c r="K73" s="30" t="str">
        <f t="shared" si="1"/>
        <v/>
      </c>
      <c r="L73" s="66"/>
      <c r="M73" s="66"/>
      <c r="N73" s="66"/>
      <c r="O73" s="66"/>
      <c r="P73" s="66"/>
      <c r="Q73" s="66"/>
      <c r="R73" s="80"/>
      <c r="S73" s="67"/>
      <c r="T73" s="67"/>
      <c r="U73" s="67"/>
      <c r="V73" s="67"/>
      <c r="W73" s="68"/>
      <c r="X73" s="68"/>
    </row>
    <row r="74" spans="1:24" ht="18" customHeight="1" x14ac:dyDescent="0.25">
      <c r="A74" s="66"/>
      <c r="B74" s="30" t="str">
        <f>IFERROR(VLOOKUP(Solicitud_Conector!A74,Datos_Iniciativa[#All],2,FALSE),"")</f>
        <v/>
      </c>
      <c r="C74" s="66"/>
      <c r="D74" s="30" t="str">
        <f>IFERROR(VLOOKUP(Solicitud_Conector!A74,Datos_Iniciativa[#All],4,FALSE),"")</f>
        <v/>
      </c>
      <c r="E74" s="66"/>
      <c r="F74" s="66"/>
      <c r="G74" s="66"/>
      <c r="H74" s="30" t="str">
        <f>IFERROR(VLOOKUP(Solicitud_Conector!A74,Solicitud_ClienteKafka[#All],7,FALSE),"")</f>
        <v/>
      </c>
      <c r="I74" s="66"/>
      <c r="J74" s="66"/>
      <c r="K74" s="30" t="str">
        <f t="shared" si="1"/>
        <v/>
      </c>
      <c r="L74" s="66"/>
      <c r="M74" s="66"/>
      <c r="N74" s="66"/>
      <c r="O74" s="66"/>
      <c r="P74" s="66"/>
      <c r="Q74" s="66"/>
      <c r="R74" s="80"/>
      <c r="S74" s="67"/>
      <c r="T74" s="67"/>
      <c r="U74" s="67"/>
      <c r="V74" s="67"/>
      <c r="W74" s="68"/>
      <c r="X74" s="68"/>
    </row>
    <row r="75" spans="1:24" ht="18" customHeight="1" x14ac:dyDescent="0.25">
      <c r="A75" s="66"/>
      <c r="B75" s="30" t="str">
        <f>IFERROR(VLOOKUP(Solicitud_Conector!A75,Datos_Iniciativa[#All],2,FALSE),"")</f>
        <v/>
      </c>
      <c r="C75" s="66"/>
      <c r="D75" s="30" t="str">
        <f>IFERROR(VLOOKUP(Solicitud_Conector!A75,Datos_Iniciativa[#All],4,FALSE),"")</f>
        <v/>
      </c>
      <c r="E75" s="66"/>
      <c r="F75" s="66"/>
      <c r="G75" s="66"/>
      <c r="H75" s="30" t="str">
        <f>IFERROR(VLOOKUP(Solicitud_Conector!A75,Solicitud_ClienteKafka[#All],7,FALSE),"")</f>
        <v/>
      </c>
      <c r="I75" s="66"/>
      <c r="J75" s="66"/>
      <c r="K75" s="30" t="str">
        <f t="shared" si="1"/>
        <v/>
      </c>
      <c r="L75" s="66"/>
      <c r="M75" s="66"/>
      <c r="N75" s="66"/>
      <c r="O75" s="66"/>
      <c r="P75" s="66"/>
      <c r="Q75" s="66"/>
      <c r="R75" s="80"/>
      <c r="S75" s="67"/>
      <c r="T75" s="67"/>
      <c r="U75" s="67"/>
      <c r="V75" s="67"/>
      <c r="W75" s="68"/>
      <c r="X75" s="68"/>
    </row>
    <row r="76" spans="1:24" ht="18" customHeight="1" x14ac:dyDescent="0.25">
      <c r="A76" s="66"/>
      <c r="B76" s="30" t="str">
        <f>IFERROR(VLOOKUP(Solicitud_Conector!A76,Datos_Iniciativa[#All],2,FALSE),"")</f>
        <v/>
      </c>
      <c r="C76" s="66"/>
      <c r="D76" s="30" t="str">
        <f>IFERROR(VLOOKUP(Solicitud_Conector!A76,Datos_Iniciativa[#All],4,FALSE),"")</f>
        <v/>
      </c>
      <c r="E76" s="66"/>
      <c r="F76" s="66"/>
      <c r="G76" s="66"/>
      <c r="H76" s="30" t="str">
        <f>IFERROR(VLOOKUP(Solicitud_Conector!A76,Solicitud_ClienteKafka[#All],7,FALSE),"")</f>
        <v/>
      </c>
      <c r="I76" s="66"/>
      <c r="J76" s="66"/>
      <c r="K76" s="30" t="str">
        <f t="shared" si="1"/>
        <v/>
      </c>
      <c r="L76" s="66"/>
      <c r="M76" s="66"/>
      <c r="N76" s="66"/>
      <c r="O76" s="66"/>
      <c r="P76" s="66"/>
      <c r="Q76" s="66"/>
      <c r="R76" s="80"/>
      <c r="S76" s="67"/>
      <c r="T76" s="67"/>
      <c r="U76" s="67"/>
      <c r="V76" s="67"/>
      <c r="W76" s="68"/>
      <c r="X76" s="68"/>
    </row>
    <row r="77" spans="1:24" ht="18" customHeight="1" x14ac:dyDescent="0.25">
      <c r="A77" s="66"/>
      <c r="B77" s="30" t="str">
        <f>IFERROR(VLOOKUP(Solicitud_Conector!A77,Datos_Iniciativa[#All],2,FALSE),"")</f>
        <v/>
      </c>
      <c r="C77" s="66"/>
      <c r="D77" s="30" t="str">
        <f>IFERROR(VLOOKUP(Solicitud_Conector!A77,Datos_Iniciativa[#All],4,FALSE),"")</f>
        <v/>
      </c>
      <c r="E77" s="66"/>
      <c r="F77" s="66"/>
      <c r="G77" s="66"/>
      <c r="H77" s="30" t="str">
        <f>IFERROR(VLOOKUP(Solicitud_Conector!A77,Solicitud_ClienteKafka[#All],7,FALSE),"")</f>
        <v/>
      </c>
      <c r="I77" s="66"/>
      <c r="J77" s="66"/>
      <c r="K77" s="30" t="str">
        <f t="shared" si="1"/>
        <v/>
      </c>
      <c r="L77" s="66"/>
      <c r="M77" s="66"/>
      <c r="N77" s="66"/>
      <c r="O77" s="66"/>
      <c r="P77" s="66"/>
      <c r="Q77" s="66"/>
      <c r="R77" s="80"/>
      <c r="S77" s="67"/>
      <c r="T77" s="67"/>
      <c r="U77" s="67"/>
      <c r="V77" s="67"/>
      <c r="W77" s="68"/>
      <c r="X77" s="68"/>
    </row>
    <row r="78" spans="1:24" ht="18" customHeight="1" x14ac:dyDescent="0.25">
      <c r="A78" s="66"/>
      <c r="B78" s="30" t="str">
        <f>IFERROR(VLOOKUP(Solicitud_Conector!A78,Datos_Iniciativa[#All],2,FALSE),"")</f>
        <v/>
      </c>
      <c r="C78" s="66"/>
      <c r="D78" s="30" t="str">
        <f>IFERROR(VLOOKUP(Solicitud_Conector!A78,Datos_Iniciativa[#All],4,FALSE),"")</f>
        <v/>
      </c>
      <c r="E78" s="66"/>
      <c r="F78" s="66"/>
      <c r="G78" s="66"/>
      <c r="H78" s="30" t="str">
        <f>IFERROR(VLOOKUP(Solicitud_Conector!A78,Solicitud_ClienteKafka[#All],7,FALSE),"")</f>
        <v/>
      </c>
      <c r="I78" s="66"/>
      <c r="J78" s="66"/>
      <c r="K78" s="30" t="str">
        <f t="shared" si="1"/>
        <v/>
      </c>
      <c r="L78" s="66"/>
      <c r="M78" s="66"/>
      <c r="N78" s="66"/>
      <c r="O78" s="66"/>
      <c r="P78" s="66"/>
      <c r="Q78" s="66"/>
      <c r="R78" s="80"/>
      <c r="S78" s="67"/>
      <c r="T78" s="67"/>
      <c r="U78" s="67"/>
      <c r="V78" s="67"/>
      <c r="W78" s="68"/>
      <c r="X78" s="68"/>
    </row>
    <row r="79" spans="1:24" ht="18" customHeight="1" x14ac:dyDescent="0.25">
      <c r="A79" s="66"/>
      <c r="B79" s="30" t="str">
        <f>IFERROR(VLOOKUP(Solicitud_Conector!A79,Datos_Iniciativa[#All],2,FALSE),"")</f>
        <v/>
      </c>
      <c r="C79" s="66"/>
      <c r="D79" s="30" t="str">
        <f>IFERROR(VLOOKUP(Solicitud_Conector!A79,Datos_Iniciativa[#All],4,FALSE),"")</f>
        <v/>
      </c>
      <c r="E79" s="66"/>
      <c r="F79" s="66"/>
      <c r="G79" s="66"/>
      <c r="H79" s="30" t="str">
        <f>IFERROR(VLOOKUP(Solicitud_Conector!A79,Solicitud_ClienteKafka[#All],7,FALSE),"")</f>
        <v/>
      </c>
      <c r="I79" s="66"/>
      <c r="J79" s="66"/>
      <c r="K79" s="30" t="str">
        <f t="shared" si="1"/>
        <v/>
      </c>
      <c r="L79" s="66"/>
      <c r="M79" s="66"/>
      <c r="N79" s="66"/>
      <c r="O79" s="66"/>
      <c r="P79" s="66"/>
      <c r="Q79" s="66"/>
      <c r="R79" s="80"/>
      <c r="S79" s="67"/>
      <c r="T79" s="67"/>
      <c r="U79" s="67"/>
      <c r="V79" s="67"/>
      <c r="W79" s="68"/>
      <c r="X79" s="68"/>
    </row>
    <row r="80" spans="1:24" ht="18" customHeight="1" x14ac:dyDescent="0.25">
      <c r="A80" s="66"/>
      <c r="B80" s="30" t="str">
        <f>IFERROR(VLOOKUP(Solicitud_Conector!A80,Datos_Iniciativa[#All],2,FALSE),"")</f>
        <v/>
      </c>
      <c r="C80" s="66"/>
      <c r="D80" s="30" t="str">
        <f>IFERROR(VLOOKUP(Solicitud_Conector!A80,Datos_Iniciativa[#All],4,FALSE),"")</f>
        <v/>
      </c>
      <c r="E80" s="66"/>
      <c r="F80" s="66"/>
      <c r="G80" s="66"/>
      <c r="H80" s="30" t="str">
        <f>IFERROR(VLOOKUP(Solicitud_Conector!A80,Solicitud_ClienteKafka[#All],7,FALSE),"")</f>
        <v/>
      </c>
      <c r="I80" s="66"/>
      <c r="J80" s="66"/>
      <c r="K80" s="30" t="str">
        <f t="shared" si="1"/>
        <v/>
      </c>
      <c r="L80" s="66"/>
      <c r="M80" s="66"/>
      <c r="N80" s="66"/>
      <c r="O80" s="66"/>
      <c r="P80" s="66"/>
      <c r="Q80" s="66"/>
      <c r="R80" s="80"/>
      <c r="S80" s="67"/>
      <c r="T80" s="67"/>
      <c r="U80" s="67"/>
      <c r="V80" s="67"/>
      <c r="W80" s="68"/>
      <c r="X80" s="68"/>
    </row>
    <row r="81" spans="1:24" ht="18" customHeight="1" x14ac:dyDescent="0.25">
      <c r="A81" s="66"/>
      <c r="B81" s="30" t="str">
        <f>IFERROR(VLOOKUP(Solicitud_Conector!A81,Datos_Iniciativa[#All],2,FALSE),"")</f>
        <v/>
      </c>
      <c r="C81" s="66"/>
      <c r="D81" s="30" t="str">
        <f>IFERROR(VLOOKUP(Solicitud_Conector!A81,Datos_Iniciativa[#All],4,FALSE),"")</f>
        <v/>
      </c>
      <c r="E81" s="66"/>
      <c r="F81" s="66"/>
      <c r="G81" s="66"/>
      <c r="H81" s="30" t="str">
        <f>IFERROR(VLOOKUP(Solicitud_Conector!A81,Solicitud_ClienteKafka[#All],7,FALSE),"")</f>
        <v/>
      </c>
      <c r="I81" s="66"/>
      <c r="J81" s="66"/>
      <c r="K81" s="30" t="str">
        <f t="shared" si="1"/>
        <v/>
      </c>
      <c r="L81" s="66"/>
      <c r="M81" s="66"/>
      <c r="N81" s="66"/>
      <c r="O81" s="66"/>
      <c r="P81" s="66"/>
      <c r="Q81" s="66"/>
      <c r="R81" s="80"/>
      <c r="S81" s="67"/>
      <c r="T81" s="67"/>
      <c r="U81" s="67"/>
      <c r="V81" s="67"/>
      <c r="W81" s="68"/>
      <c r="X81" s="68"/>
    </row>
    <row r="82" spans="1:24" ht="18" customHeight="1" x14ac:dyDescent="0.25">
      <c r="A82" s="66"/>
      <c r="B82" s="30" t="str">
        <f>IFERROR(VLOOKUP(Solicitud_Conector!A82,Datos_Iniciativa[#All],2,FALSE),"")</f>
        <v/>
      </c>
      <c r="C82" s="66"/>
      <c r="D82" s="30" t="str">
        <f>IFERROR(VLOOKUP(Solicitud_Conector!A82,Datos_Iniciativa[#All],4,FALSE),"")</f>
        <v/>
      </c>
      <c r="E82" s="66"/>
      <c r="F82" s="66"/>
      <c r="G82" s="66"/>
      <c r="H82" s="30" t="str">
        <f>IFERROR(VLOOKUP(Solicitud_Conector!A82,Solicitud_ClienteKafka[#All],7,FALSE),"")</f>
        <v/>
      </c>
      <c r="I82" s="66"/>
      <c r="J82" s="66"/>
      <c r="K82" s="30" t="str">
        <f t="shared" si="1"/>
        <v/>
      </c>
      <c r="L82" s="66"/>
      <c r="M82" s="66"/>
      <c r="N82" s="66"/>
      <c r="O82" s="66"/>
      <c r="P82" s="66"/>
      <c r="Q82" s="66"/>
      <c r="R82" s="80"/>
      <c r="S82" s="67"/>
      <c r="T82" s="67"/>
      <c r="U82" s="67"/>
      <c r="V82" s="67"/>
      <c r="W82" s="68"/>
      <c r="X82" s="68"/>
    </row>
    <row r="83" spans="1:24" ht="18" customHeight="1" x14ac:dyDescent="0.25">
      <c r="A83" s="66"/>
      <c r="B83" s="30" t="str">
        <f>IFERROR(VLOOKUP(Solicitud_Conector!A83,Datos_Iniciativa[#All],2,FALSE),"")</f>
        <v/>
      </c>
      <c r="C83" s="66"/>
      <c r="D83" s="30" t="str">
        <f>IFERROR(VLOOKUP(Solicitud_Conector!A83,Datos_Iniciativa[#All],4,FALSE),"")</f>
        <v/>
      </c>
      <c r="E83" s="66"/>
      <c r="F83" s="66"/>
      <c r="G83" s="66"/>
      <c r="H83" s="30" t="str">
        <f>IFERROR(VLOOKUP(Solicitud_Conector!A83,Solicitud_ClienteKafka[#All],7,FALSE),"")</f>
        <v/>
      </c>
      <c r="I83" s="66"/>
      <c r="J83" s="66"/>
      <c r="K83" s="30" t="str">
        <f t="shared" si="1"/>
        <v/>
      </c>
      <c r="L83" s="66"/>
      <c r="M83" s="66"/>
      <c r="N83" s="66"/>
      <c r="O83" s="66"/>
      <c r="P83" s="66"/>
      <c r="Q83" s="66"/>
      <c r="R83" s="80"/>
      <c r="S83" s="67"/>
      <c r="T83" s="67"/>
      <c r="U83" s="67"/>
      <c r="V83" s="67"/>
      <c r="W83" s="68"/>
      <c r="X83" s="68"/>
    </row>
    <row r="84" spans="1:24" ht="18" customHeight="1" x14ac:dyDescent="0.25">
      <c r="A84" s="66"/>
      <c r="B84" s="51" t="str">
        <f>IFERROR(VLOOKUP(Solicitud_Conector!A84,Datos_Iniciativa[#All],2,FALSE),"")</f>
        <v/>
      </c>
      <c r="C84" s="66"/>
      <c r="D84" s="30" t="str">
        <f>IFERROR(VLOOKUP(Solicitud_Conector!A84,Datos_Iniciativa[#All],4,FALSE),"")</f>
        <v/>
      </c>
      <c r="E84" s="66"/>
      <c r="F84" s="66"/>
      <c r="G84" s="66"/>
      <c r="H84" s="30" t="str">
        <f>IFERROR(VLOOKUP(Solicitud_Conector!A84,Solicitud_ClienteKafka[#All],7,FALSE),"")</f>
        <v/>
      </c>
      <c r="I84" s="66"/>
      <c r="J84" s="66"/>
      <c r="K84" s="30" t="str">
        <f t="shared" si="1"/>
        <v/>
      </c>
      <c r="L84" s="66"/>
      <c r="M84" s="66"/>
      <c r="N84" s="66"/>
      <c r="O84" s="66"/>
      <c r="P84" s="66"/>
      <c r="Q84" s="66"/>
      <c r="R84" s="80"/>
      <c r="S84" s="67"/>
      <c r="T84" s="67"/>
      <c r="U84" s="67"/>
      <c r="V84" s="67"/>
      <c r="W84" s="68"/>
      <c r="X84" s="68"/>
    </row>
  </sheetData>
  <mergeCells count="6">
    <mergeCell ref="A1:X1"/>
    <mergeCell ref="A2:X2"/>
    <mergeCell ref="A3:D3"/>
    <mergeCell ref="E3:R3"/>
    <mergeCell ref="S3:V3"/>
    <mergeCell ref="W3:X3"/>
  </mergeCells>
  <dataValidations count="8">
    <dataValidation type="list" allowBlank="1" showErrorMessage="1" sqref="M5:M84" xr:uid="{9B523EAF-D05B-476E-B9B4-443B93261F56}">
      <formula1>"SI,NO"</formula1>
    </dataValidation>
    <dataValidation type="list" allowBlank="1" showErrorMessage="1" sqref="L5:L84" xr:uid="{8181BBFE-9136-4D73-BBAA-2C7E85A89B53}">
      <formula1>"Alta,Media,Baja"</formula1>
    </dataValidation>
    <dataValidation type="list" allowBlank="1" showErrorMessage="1" sqref="G5:G84" xr:uid="{B194BF2C-2864-41EA-90C8-E0EF357F1D9C}">
      <formula1>"Onpremise,Azure,AWS"</formula1>
    </dataValidation>
    <dataValidation type="list" allowBlank="1" showErrorMessage="1" sqref="F5:F84" xr:uid="{0C191DBE-928E-41F3-BFCF-CDAD4D3BAA38}">
      <formula1>"INT,PRE,PRO"</formula1>
    </dataValidation>
    <dataValidation type="list" allowBlank="1" showErrorMessage="1" sqref="E5:E84" xr:uid="{4766D9BE-EA3B-49E7-9BA6-AB02C6CAD939}">
      <formula1>"ALTA,MODIFICACION,BAJA"</formula1>
    </dataValidation>
    <dataValidation type="list" allowBlank="1" showErrorMessage="1" sqref="K4" xr:uid="{BFEB63C2-55B6-4441-A9B3-E5C5A7DF5B04}">
      <formula1>"OracleCDCSource,MongoDBSource,MongoDBSink,JDBCSink,JDBCSource,ElasticsearchSink,S3Sink,HttpSink,MirrorMaker2,Otro"</formula1>
    </dataValidation>
    <dataValidation allowBlank="1" showErrorMessage="1" sqref="J5:K84" xr:uid="{07AC0E36-E45B-429D-9C11-89A81C64CFD5}"/>
    <dataValidation type="list" allowBlank="1" showErrorMessage="1" sqref="I5:I84" xr:uid="{3D06E035-7D3D-4822-8845-6D5E8C27F941}">
      <formula1>"MongoSink,MongoSource,OracleCdcSource,OracleDebeziumSource,SqlRedoSink,JdbcSource,JdbcSink,PostgresDebeziumSource"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9C941C5-F03E-49FE-B4A5-0FAB2C6FFC74}">
          <x14:formula1>
            <xm:f>Datos_Iniciativa!$A$14:$A$33</xm:f>
          </x14:formula1>
          <xm:sqref>A5:A84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C1474-F9AB-4A6F-B764-C6A51F2C4B62}">
  <sheetPr>
    <tabColor rgb="FFFFFF00"/>
  </sheetPr>
  <dimension ref="A1:N84"/>
  <sheetViews>
    <sheetView workbookViewId="0">
      <selection activeCell="C11" sqref="C11"/>
    </sheetView>
  </sheetViews>
  <sheetFormatPr defaultRowHeight="15" x14ac:dyDescent="0.25"/>
  <cols>
    <col min="1" max="1" width="24" customWidth="1"/>
    <col min="2" max="2" width="14" customWidth="1"/>
    <col min="3" max="3" width="34" customWidth="1"/>
    <col min="4" max="5" width="12" customWidth="1"/>
    <col min="6" max="8" width="18" customWidth="1"/>
    <col min="9" max="9" width="26" customWidth="1"/>
    <col min="10" max="10" width="22" customWidth="1"/>
    <col min="11" max="11" width="24" customWidth="1"/>
    <col min="12" max="12" width="14" customWidth="1"/>
    <col min="13" max="13" width="20" customWidth="1"/>
  </cols>
  <sheetData>
    <row r="1" spans="1:14" ht="21.95" customHeight="1" x14ac:dyDescent="0.25">
      <c r="A1" s="100" t="s">
        <v>189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</row>
    <row r="2" spans="1:14" ht="21.95" customHeight="1" x14ac:dyDescent="0.25">
      <c r="A2" s="101" t="s">
        <v>62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</row>
    <row r="3" spans="1:14" ht="18" customHeight="1" x14ac:dyDescent="0.25">
      <c r="A3" s="88"/>
      <c r="B3" s="88"/>
      <c r="C3" s="85" t="s">
        <v>134</v>
      </c>
      <c r="D3" s="86"/>
      <c r="E3" s="86"/>
      <c r="F3" s="86"/>
      <c r="G3" s="60"/>
      <c r="H3" s="60"/>
      <c r="I3" s="89" t="s">
        <v>90</v>
      </c>
      <c r="J3" s="90"/>
      <c r="K3" s="90"/>
      <c r="L3" s="83" t="s">
        <v>91</v>
      </c>
      <c r="M3" s="84"/>
    </row>
    <row r="4" spans="1:14" ht="50.1" customHeight="1" x14ac:dyDescent="0.25">
      <c r="A4" s="12" t="s">
        <v>144</v>
      </c>
      <c r="B4" s="12" t="s">
        <v>66</v>
      </c>
      <c r="C4" s="12" t="s">
        <v>135</v>
      </c>
      <c r="D4" s="12" t="s">
        <v>92</v>
      </c>
      <c r="E4" s="12" t="s">
        <v>93</v>
      </c>
      <c r="F4" s="12" t="s">
        <v>136</v>
      </c>
      <c r="G4" s="12" t="s">
        <v>146</v>
      </c>
      <c r="H4" s="12" t="s">
        <v>137</v>
      </c>
      <c r="I4" s="15" t="s">
        <v>138</v>
      </c>
      <c r="J4" s="15" t="s">
        <v>139</v>
      </c>
      <c r="K4" s="15" t="s">
        <v>74</v>
      </c>
      <c r="L4" s="16" t="s">
        <v>76</v>
      </c>
      <c r="M4" s="16" t="s">
        <v>140</v>
      </c>
    </row>
    <row r="5" spans="1:14" ht="18" customHeight="1" x14ac:dyDescent="0.25">
      <c r="A5" s="21" t="s">
        <v>145</v>
      </c>
      <c r="B5" s="21" t="s">
        <v>78</v>
      </c>
      <c r="C5" s="21" t="s">
        <v>127</v>
      </c>
      <c r="D5" s="21" t="s">
        <v>87</v>
      </c>
      <c r="E5" s="21" t="s">
        <v>81</v>
      </c>
      <c r="F5" s="21" t="s">
        <v>142</v>
      </c>
      <c r="G5" s="21" t="s">
        <v>147</v>
      </c>
      <c r="H5" s="21" t="s">
        <v>143</v>
      </c>
      <c r="I5" s="19" t="s">
        <v>83</v>
      </c>
      <c r="J5" s="19" t="s">
        <v>83</v>
      </c>
      <c r="K5" s="19"/>
      <c r="L5" s="20" t="s">
        <v>84</v>
      </c>
      <c r="M5" s="20"/>
    </row>
    <row r="6" spans="1:14" ht="18" customHeight="1" x14ac:dyDescent="0.25">
      <c r="A6" s="21"/>
      <c r="B6" s="21"/>
      <c r="C6" s="21"/>
      <c r="D6" s="21"/>
      <c r="E6" s="21"/>
      <c r="F6" s="21"/>
      <c r="G6" s="21"/>
      <c r="H6" s="21"/>
      <c r="I6" s="19"/>
      <c r="J6" s="19"/>
      <c r="K6" s="19"/>
      <c r="L6" s="20"/>
      <c r="M6" s="20"/>
    </row>
    <row r="7" spans="1:14" ht="18" customHeight="1" x14ac:dyDescent="0.25">
      <c r="A7" s="21"/>
      <c r="B7" s="21"/>
      <c r="C7" s="21"/>
      <c r="D7" s="21"/>
      <c r="E7" s="21"/>
      <c r="F7" s="21"/>
      <c r="G7" s="21"/>
      <c r="H7" s="21"/>
      <c r="I7" s="19"/>
      <c r="J7" s="19"/>
      <c r="K7" s="19"/>
      <c r="L7" s="20"/>
      <c r="M7" s="20"/>
    </row>
    <row r="8" spans="1:14" ht="18" customHeight="1" x14ac:dyDescent="0.25">
      <c r="A8" s="21"/>
      <c r="B8" s="21"/>
      <c r="C8" s="21"/>
      <c r="D8" s="21"/>
      <c r="E8" s="21"/>
      <c r="F8" s="21"/>
      <c r="G8" s="21"/>
      <c r="H8" s="21"/>
      <c r="I8" s="19"/>
      <c r="J8" s="19"/>
      <c r="K8" s="19"/>
      <c r="L8" s="20"/>
      <c r="M8" s="20"/>
    </row>
    <row r="9" spans="1:14" ht="18" customHeight="1" x14ac:dyDescent="0.25">
      <c r="A9" s="21"/>
      <c r="B9" s="21"/>
      <c r="C9" s="21"/>
      <c r="D9" s="21"/>
      <c r="E9" s="21"/>
      <c r="F9" s="21"/>
      <c r="G9" s="21"/>
      <c r="H9" s="21"/>
      <c r="I9" s="19"/>
      <c r="J9" s="19"/>
      <c r="K9" s="19"/>
      <c r="L9" s="20"/>
      <c r="M9" s="20"/>
    </row>
    <row r="10" spans="1:14" ht="18" customHeight="1" x14ac:dyDescent="0.25">
      <c r="A10" s="21"/>
      <c r="B10" s="21"/>
      <c r="C10" s="21"/>
      <c r="D10" s="21"/>
      <c r="E10" s="21"/>
      <c r="F10" s="21"/>
      <c r="G10" s="21"/>
      <c r="H10" s="21"/>
      <c r="I10" s="19"/>
      <c r="J10" s="19"/>
      <c r="K10" s="19"/>
      <c r="L10" s="20"/>
      <c r="M10" s="20"/>
    </row>
    <row r="11" spans="1:14" ht="18" customHeight="1" x14ac:dyDescent="0.25">
      <c r="A11" s="21"/>
      <c r="B11" s="21"/>
      <c r="C11" s="21"/>
      <c r="D11" s="21"/>
      <c r="E11" s="21"/>
      <c r="F11" s="21"/>
      <c r="G11" s="21"/>
      <c r="H11" s="21"/>
      <c r="I11" s="19"/>
      <c r="J11" s="19"/>
      <c r="K11" s="19"/>
      <c r="L11" s="20"/>
      <c r="M11" s="20"/>
    </row>
    <row r="12" spans="1:14" ht="18" customHeight="1" x14ac:dyDescent="0.25">
      <c r="A12" s="21"/>
      <c r="B12" s="21"/>
      <c r="C12" s="21"/>
      <c r="D12" s="21"/>
      <c r="E12" s="21"/>
      <c r="F12" s="21"/>
      <c r="G12" s="21"/>
      <c r="H12" s="21"/>
      <c r="I12" s="19"/>
      <c r="J12" s="19"/>
      <c r="K12" s="19"/>
      <c r="L12" s="20"/>
      <c r="M12" s="20"/>
    </row>
    <row r="13" spans="1:14" ht="18" customHeight="1" x14ac:dyDescent="0.25">
      <c r="A13" s="21"/>
      <c r="B13" s="21"/>
      <c r="C13" s="21"/>
      <c r="D13" s="21"/>
      <c r="E13" s="21"/>
      <c r="F13" s="21"/>
      <c r="G13" s="21"/>
      <c r="H13" s="21"/>
      <c r="I13" s="19"/>
      <c r="J13" s="19"/>
      <c r="K13" s="19"/>
      <c r="L13" s="20"/>
      <c r="M13" s="20"/>
    </row>
    <row r="14" spans="1:14" ht="18" customHeight="1" x14ac:dyDescent="0.25">
      <c r="A14" s="21"/>
      <c r="B14" s="21"/>
      <c r="C14" s="21"/>
      <c r="D14" s="21"/>
      <c r="E14" s="21"/>
      <c r="F14" s="21"/>
      <c r="G14" s="21"/>
      <c r="H14" s="21"/>
      <c r="I14" s="19"/>
      <c r="J14" s="19"/>
      <c r="K14" s="19"/>
      <c r="L14" s="20"/>
      <c r="M14" s="20"/>
    </row>
    <row r="15" spans="1:14" ht="18" customHeight="1" x14ac:dyDescent="0.25">
      <c r="A15" s="21"/>
      <c r="B15" s="21"/>
      <c r="C15" s="21"/>
      <c r="D15" s="21"/>
      <c r="E15" s="21"/>
      <c r="F15" s="21"/>
      <c r="G15" s="21"/>
      <c r="H15" s="21"/>
      <c r="I15" s="24"/>
      <c r="J15" s="24"/>
      <c r="K15" s="24"/>
      <c r="L15" s="25"/>
      <c r="M15" s="25"/>
    </row>
    <row r="16" spans="1:14" ht="18" customHeight="1" x14ac:dyDescent="0.25">
      <c r="A16" s="21"/>
      <c r="B16" s="21"/>
      <c r="C16" s="21"/>
      <c r="D16" s="21"/>
      <c r="E16" s="21"/>
      <c r="F16" s="21"/>
      <c r="G16" s="26"/>
      <c r="H16" s="26"/>
      <c r="I16" s="24"/>
      <c r="J16" s="24"/>
      <c r="K16" s="24"/>
      <c r="L16" s="25"/>
      <c r="M16" s="25"/>
    </row>
    <row r="17" spans="1:13" ht="18" customHeight="1" x14ac:dyDescent="0.25">
      <c r="A17" s="21"/>
      <c r="B17" s="21"/>
      <c r="C17" s="21"/>
      <c r="D17" s="21"/>
      <c r="E17" s="21"/>
      <c r="F17" s="21"/>
      <c r="G17" s="26"/>
      <c r="H17" s="26"/>
      <c r="I17" s="24"/>
      <c r="J17" s="24"/>
      <c r="K17" s="24"/>
      <c r="L17" s="25"/>
      <c r="M17" s="25"/>
    </row>
    <row r="18" spans="1:13" ht="18" customHeight="1" x14ac:dyDescent="0.25">
      <c r="A18" s="21"/>
      <c r="B18" s="21"/>
      <c r="C18" s="21"/>
      <c r="D18" s="21"/>
      <c r="E18" s="21"/>
      <c r="F18" s="21"/>
      <c r="G18" s="26"/>
      <c r="H18" s="26"/>
      <c r="I18" s="24"/>
      <c r="J18" s="24"/>
      <c r="K18" s="24"/>
      <c r="L18" s="25"/>
      <c r="M18" s="25"/>
    </row>
    <row r="19" spans="1:13" ht="18" customHeight="1" x14ac:dyDescent="0.25">
      <c r="A19" s="21"/>
      <c r="B19" s="21"/>
      <c r="C19" s="21"/>
      <c r="D19" s="21"/>
      <c r="E19" s="21"/>
      <c r="F19" s="21"/>
      <c r="G19" s="26"/>
      <c r="H19" s="26"/>
      <c r="I19" s="24"/>
      <c r="J19" s="24"/>
      <c r="K19" s="24"/>
      <c r="L19" s="25"/>
      <c r="M19" s="25"/>
    </row>
    <row r="20" spans="1:13" ht="18" customHeight="1" x14ac:dyDescent="0.25">
      <c r="A20" s="21"/>
      <c r="B20" s="21"/>
      <c r="C20" s="21"/>
      <c r="D20" s="21"/>
      <c r="E20" s="21"/>
      <c r="F20" s="21"/>
      <c r="G20" s="26"/>
      <c r="H20" s="26"/>
      <c r="I20" s="24"/>
      <c r="J20" s="24"/>
      <c r="K20" s="24"/>
      <c r="L20" s="25"/>
      <c r="M20" s="25"/>
    </row>
    <row r="21" spans="1:13" ht="18" customHeight="1" x14ac:dyDescent="0.25">
      <c r="A21" s="21"/>
      <c r="B21" s="21"/>
      <c r="C21" s="21"/>
      <c r="D21" s="21"/>
      <c r="E21" s="21"/>
      <c r="F21" s="21"/>
      <c r="G21" s="26"/>
      <c r="H21" s="26"/>
      <c r="I21" s="24"/>
      <c r="J21" s="24"/>
      <c r="K21" s="24"/>
      <c r="L21" s="25"/>
      <c r="M21" s="25"/>
    </row>
    <row r="22" spans="1:13" ht="18" customHeight="1" x14ac:dyDescent="0.25">
      <c r="A22" s="21"/>
      <c r="B22" s="21"/>
      <c r="C22" s="21"/>
      <c r="D22" s="21"/>
      <c r="E22" s="21"/>
      <c r="F22" s="21"/>
      <c r="G22" s="26"/>
      <c r="H22" s="26"/>
      <c r="I22" s="24"/>
      <c r="J22" s="24"/>
      <c r="K22" s="24"/>
      <c r="L22" s="25"/>
      <c r="M22" s="25"/>
    </row>
    <row r="23" spans="1:13" ht="18" customHeight="1" x14ac:dyDescent="0.25">
      <c r="A23" s="21"/>
      <c r="B23" s="21"/>
      <c r="C23" s="21"/>
      <c r="D23" s="21"/>
      <c r="E23" s="21"/>
      <c r="F23" s="21"/>
      <c r="G23" s="26"/>
      <c r="H23" s="26"/>
      <c r="I23" s="24"/>
      <c r="J23" s="24"/>
      <c r="K23" s="24"/>
      <c r="L23" s="25"/>
      <c r="M23" s="25"/>
    </row>
    <row r="24" spans="1:13" ht="18" customHeight="1" x14ac:dyDescent="0.25">
      <c r="A24" s="21"/>
      <c r="B24" s="21"/>
      <c r="C24" s="21"/>
      <c r="D24" s="21"/>
      <c r="E24" s="21"/>
      <c r="F24" s="21"/>
      <c r="G24" s="26"/>
      <c r="H24" s="26"/>
      <c r="I24" s="24"/>
      <c r="J24" s="24"/>
      <c r="K24" s="24"/>
      <c r="L24" s="25"/>
      <c r="M24" s="25"/>
    </row>
    <row r="25" spans="1:13" ht="18" customHeight="1" x14ac:dyDescent="0.25">
      <c r="A25" s="21"/>
      <c r="B25" s="21"/>
      <c r="C25" s="21"/>
      <c r="D25" s="21"/>
      <c r="E25" s="21"/>
      <c r="F25" s="21"/>
      <c r="G25" s="26"/>
      <c r="H25" s="26"/>
      <c r="I25" s="24"/>
      <c r="J25" s="24"/>
      <c r="K25" s="24"/>
      <c r="L25" s="25"/>
      <c r="M25" s="25"/>
    </row>
    <row r="26" spans="1:13" ht="18" customHeight="1" x14ac:dyDescent="0.25">
      <c r="A26" s="21"/>
      <c r="B26" s="21"/>
      <c r="C26" s="21"/>
      <c r="D26" s="21"/>
      <c r="E26" s="21"/>
      <c r="F26" s="21"/>
      <c r="G26" s="26"/>
      <c r="H26" s="26"/>
      <c r="I26" s="24"/>
      <c r="J26" s="24"/>
      <c r="K26" s="24"/>
      <c r="L26" s="25"/>
      <c r="M26" s="25"/>
    </row>
    <row r="27" spans="1:13" ht="18" customHeight="1" x14ac:dyDescent="0.25">
      <c r="A27" s="21"/>
      <c r="B27" s="21"/>
      <c r="C27" s="21"/>
      <c r="D27" s="21"/>
      <c r="E27" s="21"/>
      <c r="F27" s="21"/>
      <c r="G27" s="26"/>
      <c r="H27" s="26"/>
      <c r="I27" s="24"/>
      <c r="J27" s="24"/>
      <c r="K27" s="24"/>
      <c r="L27" s="25"/>
      <c r="M27" s="25"/>
    </row>
    <row r="28" spans="1:13" ht="18" customHeight="1" x14ac:dyDescent="0.25">
      <c r="A28" s="21"/>
      <c r="B28" s="21"/>
      <c r="C28" s="21"/>
      <c r="D28" s="21"/>
      <c r="E28" s="21"/>
      <c r="F28" s="21"/>
      <c r="G28" s="26"/>
      <c r="H28" s="26"/>
      <c r="I28" s="24"/>
      <c r="J28" s="24"/>
      <c r="K28" s="24"/>
      <c r="L28" s="25"/>
      <c r="M28" s="25"/>
    </row>
    <row r="29" spans="1:13" ht="18" customHeight="1" x14ac:dyDescent="0.25">
      <c r="A29" s="21"/>
      <c r="B29" s="21"/>
      <c r="C29" s="21"/>
      <c r="D29" s="21"/>
      <c r="E29" s="21"/>
      <c r="F29" s="21"/>
      <c r="G29" s="26"/>
      <c r="H29" s="26"/>
      <c r="I29" s="24"/>
      <c r="J29" s="24"/>
      <c r="K29" s="24"/>
      <c r="L29" s="25"/>
      <c r="M29" s="25"/>
    </row>
    <row r="30" spans="1:13" ht="18" customHeight="1" x14ac:dyDescent="0.25">
      <c r="A30" s="21"/>
      <c r="B30" s="21"/>
      <c r="C30" s="21"/>
      <c r="D30" s="21"/>
      <c r="E30" s="21"/>
      <c r="F30" s="21"/>
      <c r="G30" s="26"/>
      <c r="H30" s="26"/>
      <c r="I30" s="24"/>
      <c r="J30" s="24"/>
      <c r="K30" s="24"/>
      <c r="L30" s="25"/>
      <c r="M30" s="25"/>
    </row>
    <row r="31" spans="1:13" ht="18" customHeight="1" x14ac:dyDescent="0.25">
      <c r="A31" s="21"/>
      <c r="B31" s="21"/>
      <c r="C31" s="21"/>
      <c r="D31" s="21"/>
      <c r="E31" s="21"/>
      <c r="F31" s="21"/>
      <c r="G31" s="26"/>
      <c r="H31" s="26"/>
      <c r="I31" s="24"/>
      <c r="J31" s="24"/>
      <c r="K31" s="24"/>
      <c r="L31" s="25"/>
      <c r="M31" s="25"/>
    </row>
    <row r="32" spans="1:13" ht="18" customHeight="1" x14ac:dyDescent="0.25">
      <c r="A32" s="21"/>
      <c r="B32" s="21"/>
      <c r="C32" s="21"/>
      <c r="D32" s="21"/>
      <c r="E32" s="21"/>
      <c r="F32" s="21"/>
      <c r="G32" s="26"/>
      <c r="H32" s="26"/>
      <c r="I32" s="24"/>
      <c r="J32" s="24"/>
      <c r="K32" s="24"/>
      <c r="L32" s="25"/>
      <c r="M32" s="25"/>
    </row>
    <row r="33" spans="1:13" ht="18" customHeight="1" x14ac:dyDescent="0.25">
      <c r="A33" s="21"/>
      <c r="B33" s="21"/>
      <c r="C33" s="21"/>
      <c r="D33" s="21"/>
      <c r="E33" s="21"/>
      <c r="F33" s="21"/>
      <c r="G33" s="26"/>
      <c r="H33" s="26"/>
      <c r="I33" s="24"/>
      <c r="J33" s="24"/>
      <c r="K33" s="24"/>
      <c r="L33" s="25"/>
      <c r="M33" s="25"/>
    </row>
    <row r="34" spans="1:13" ht="18" customHeight="1" x14ac:dyDescent="0.25">
      <c r="A34" s="21"/>
      <c r="B34" s="21"/>
      <c r="C34" s="21"/>
      <c r="D34" s="21"/>
      <c r="E34" s="21"/>
      <c r="F34" s="21"/>
      <c r="G34" s="26"/>
      <c r="H34" s="26"/>
      <c r="I34" s="24"/>
      <c r="J34" s="24"/>
      <c r="K34" s="24"/>
      <c r="L34" s="25"/>
      <c r="M34" s="25"/>
    </row>
    <row r="35" spans="1:13" ht="18" customHeight="1" x14ac:dyDescent="0.25">
      <c r="A35" s="21"/>
      <c r="B35" s="21"/>
      <c r="C35" s="21"/>
      <c r="D35" s="21"/>
      <c r="E35" s="21"/>
      <c r="F35" s="21"/>
      <c r="G35" s="26"/>
      <c r="H35" s="26"/>
      <c r="I35" s="24"/>
      <c r="J35" s="24"/>
      <c r="K35" s="24"/>
      <c r="L35" s="25"/>
      <c r="M35" s="25"/>
    </row>
    <row r="36" spans="1:13" ht="18" customHeight="1" x14ac:dyDescent="0.25">
      <c r="A36" s="21"/>
      <c r="B36" s="21"/>
      <c r="C36" s="21"/>
      <c r="D36" s="21"/>
      <c r="E36" s="21"/>
      <c r="F36" s="21"/>
      <c r="G36" s="26"/>
      <c r="H36" s="26"/>
      <c r="I36" s="24"/>
      <c r="J36" s="24"/>
      <c r="K36" s="24"/>
      <c r="L36" s="25"/>
      <c r="M36" s="25"/>
    </row>
    <row r="37" spans="1:13" ht="18" customHeight="1" x14ac:dyDescent="0.25">
      <c r="A37" s="21"/>
      <c r="B37" s="21"/>
      <c r="C37" s="21"/>
      <c r="D37" s="21"/>
      <c r="E37" s="21"/>
      <c r="F37" s="21"/>
      <c r="G37" s="26"/>
      <c r="H37" s="26"/>
      <c r="I37" s="24"/>
      <c r="J37" s="24"/>
      <c r="K37" s="24"/>
      <c r="L37" s="25"/>
      <c r="M37" s="25"/>
    </row>
    <row r="38" spans="1:13" ht="18" customHeight="1" x14ac:dyDescent="0.25">
      <c r="A38" s="21"/>
      <c r="B38" s="21"/>
      <c r="C38" s="21"/>
      <c r="D38" s="21"/>
      <c r="E38" s="21"/>
      <c r="F38" s="21"/>
      <c r="G38" s="26"/>
      <c r="H38" s="26"/>
      <c r="I38" s="24"/>
      <c r="J38" s="24"/>
      <c r="K38" s="24"/>
      <c r="L38" s="25"/>
      <c r="M38" s="25"/>
    </row>
    <row r="39" spans="1:13" ht="18" customHeight="1" x14ac:dyDescent="0.25">
      <c r="A39" s="21"/>
      <c r="B39" s="21"/>
      <c r="C39" s="21"/>
      <c r="D39" s="21"/>
      <c r="E39" s="21"/>
      <c r="F39" s="21"/>
      <c r="G39" s="26"/>
      <c r="H39" s="26"/>
      <c r="I39" s="24"/>
      <c r="J39" s="24"/>
      <c r="K39" s="24"/>
      <c r="L39" s="25"/>
      <c r="M39" s="25"/>
    </row>
    <row r="40" spans="1:13" ht="18" customHeight="1" x14ac:dyDescent="0.25">
      <c r="A40" s="21"/>
      <c r="B40" s="21"/>
      <c r="C40" s="21"/>
      <c r="D40" s="21"/>
      <c r="E40" s="21"/>
      <c r="F40" s="21"/>
      <c r="G40" s="26"/>
      <c r="H40" s="26"/>
      <c r="I40" s="24"/>
      <c r="J40" s="24"/>
      <c r="K40" s="24"/>
      <c r="L40" s="25"/>
      <c r="M40" s="25"/>
    </row>
    <row r="41" spans="1:13" ht="18" customHeight="1" x14ac:dyDescent="0.25">
      <c r="A41" s="21"/>
      <c r="B41" s="21"/>
      <c r="C41" s="21"/>
      <c r="D41" s="21"/>
      <c r="E41" s="21"/>
      <c r="F41" s="21"/>
      <c r="G41" s="26"/>
      <c r="H41" s="26"/>
      <c r="I41" s="24"/>
      <c r="J41" s="24"/>
      <c r="K41" s="24"/>
      <c r="L41" s="25"/>
      <c r="M41" s="25"/>
    </row>
    <row r="42" spans="1:13" ht="18" customHeight="1" x14ac:dyDescent="0.25">
      <c r="A42" s="21"/>
      <c r="B42" s="21"/>
      <c r="C42" s="21"/>
      <c r="D42" s="21"/>
      <c r="E42" s="21"/>
      <c r="F42" s="21"/>
      <c r="G42" s="26"/>
      <c r="H42" s="26"/>
      <c r="I42" s="24"/>
      <c r="J42" s="24"/>
      <c r="K42" s="24"/>
      <c r="L42" s="25"/>
      <c r="M42" s="25"/>
    </row>
    <row r="43" spans="1:13" ht="18" customHeight="1" x14ac:dyDescent="0.25">
      <c r="A43" s="21"/>
      <c r="B43" s="21"/>
      <c r="C43" s="21"/>
      <c r="D43" s="21"/>
      <c r="E43" s="21"/>
      <c r="F43" s="21"/>
      <c r="G43" s="26"/>
      <c r="H43" s="26"/>
      <c r="I43" s="24"/>
      <c r="J43" s="24"/>
      <c r="K43" s="24"/>
      <c r="L43" s="25"/>
      <c r="M43" s="25"/>
    </row>
    <row r="44" spans="1:13" ht="18" customHeight="1" x14ac:dyDescent="0.25">
      <c r="A44" s="21"/>
      <c r="B44" s="21"/>
      <c r="C44" s="21"/>
      <c r="D44" s="21"/>
      <c r="E44" s="21"/>
      <c r="F44" s="21"/>
      <c r="G44" s="26"/>
      <c r="H44" s="26"/>
      <c r="I44" s="24"/>
      <c r="J44" s="24"/>
      <c r="K44" s="24"/>
      <c r="L44" s="25"/>
      <c r="M44" s="25"/>
    </row>
    <row r="45" spans="1:13" ht="18" customHeight="1" x14ac:dyDescent="0.25">
      <c r="A45" s="21"/>
      <c r="B45" s="21"/>
      <c r="C45" s="21"/>
      <c r="D45" s="21"/>
      <c r="E45" s="21"/>
      <c r="F45" s="21"/>
      <c r="G45" s="26"/>
      <c r="H45" s="26"/>
      <c r="I45" s="24"/>
      <c r="J45" s="24"/>
      <c r="K45" s="24"/>
      <c r="L45" s="25"/>
      <c r="M45" s="25"/>
    </row>
    <row r="46" spans="1:13" ht="18" customHeight="1" x14ac:dyDescent="0.25">
      <c r="A46" s="21"/>
      <c r="B46" s="21"/>
      <c r="C46" s="21"/>
      <c r="D46" s="21"/>
      <c r="E46" s="21"/>
      <c r="F46" s="21"/>
      <c r="G46" s="26"/>
      <c r="H46" s="26"/>
      <c r="I46" s="24"/>
      <c r="J46" s="24"/>
      <c r="K46" s="24"/>
      <c r="L46" s="25"/>
      <c r="M46" s="25"/>
    </row>
    <row r="47" spans="1:13" ht="18" customHeight="1" x14ac:dyDescent="0.25">
      <c r="A47" s="21"/>
      <c r="B47" s="21"/>
      <c r="C47" s="21"/>
      <c r="D47" s="21"/>
      <c r="E47" s="21"/>
      <c r="F47" s="21"/>
      <c r="G47" s="26"/>
      <c r="H47" s="26"/>
      <c r="I47" s="24"/>
      <c r="J47" s="24"/>
      <c r="K47" s="24"/>
      <c r="L47" s="25"/>
      <c r="M47" s="25"/>
    </row>
    <row r="48" spans="1:13" ht="18" customHeight="1" x14ac:dyDescent="0.25">
      <c r="A48" s="21"/>
      <c r="B48" s="21"/>
      <c r="C48" s="21"/>
      <c r="D48" s="21"/>
      <c r="E48" s="21"/>
      <c r="F48" s="21"/>
      <c r="G48" s="26"/>
      <c r="H48" s="26"/>
      <c r="I48" s="24"/>
      <c r="J48" s="24"/>
      <c r="K48" s="24"/>
      <c r="L48" s="25"/>
      <c r="M48" s="25"/>
    </row>
    <row r="49" spans="1:13" ht="18" customHeight="1" x14ac:dyDescent="0.25">
      <c r="A49" s="21"/>
      <c r="B49" s="21"/>
      <c r="C49" s="21"/>
      <c r="D49" s="21"/>
      <c r="E49" s="21"/>
      <c r="F49" s="21"/>
      <c r="G49" s="26"/>
      <c r="H49" s="26"/>
      <c r="I49" s="24"/>
      <c r="J49" s="24"/>
      <c r="K49" s="24"/>
      <c r="L49" s="25"/>
      <c r="M49" s="25"/>
    </row>
    <row r="50" spans="1:13" ht="18" customHeight="1" x14ac:dyDescent="0.25">
      <c r="A50" s="21"/>
      <c r="B50" s="21"/>
      <c r="C50" s="21"/>
      <c r="D50" s="21"/>
      <c r="E50" s="21"/>
      <c r="F50" s="21"/>
      <c r="G50" s="26"/>
      <c r="H50" s="26"/>
      <c r="I50" s="24"/>
      <c r="J50" s="24"/>
      <c r="K50" s="24"/>
      <c r="L50" s="25"/>
      <c r="M50" s="25"/>
    </row>
    <row r="51" spans="1:13" ht="18" customHeight="1" x14ac:dyDescent="0.25">
      <c r="A51" s="21"/>
      <c r="B51" s="21"/>
      <c r="C51" s="21"/>
      <c r="D51" s="21"/>
      <c r="E51" s="21"/>
      <c r="F51" s="21"/>
      <c r="G51" s="26"/>
      <c r="H51" s="26"/>
      <c r="I51" s="24"/>
      <c r="J51" s="24"/>
      <c r="K51" s="24"/>
      <c r="L51" s="25"/>
      <c r="M51" s="25"/>
    </row>
    <row r="52" spans="1:13" ht="18" customHeight="1" x14ac:dyDescent="0.25">
      <c r="A52" s="21"/>
      <c r="B52" s="21"/>
      <c r="C52" s="21"/>
      <c r="D52" s="21"/>
      <c r="E52" s="21"/>
      <c r="F52" s="21"/>
      <c r="G52" s="26"/>
      <c r="H52" s="26"/>
      <c r="I52" s="24"/>
      <c r="J52" s="24"/>
      <c r="K52" s="24"/>
      <c r="L52" s="25"/>
      <c r="M52" s="25"/>
    </row>
    <row r="53" spans="1:13" ht="18" customHeight="1" x14ac:dyDescent="0.25">
      <c r="A53" s="21"/>
      <c r="B53" s="21"/>
      <c r="C53" s="21"/>
      <c r="D53" s="21"/>
      <c r="E53" s="21"/>
      <c r="F53" s="21"/>
      <c r="G53" s="26"/>
      <c r="H53" s="26"/>
      <c r="I53" s="24"/>
      <c r="J53" s="24"/>
      <c r="K53" s="24"/>
      <c r="L53" s="25"/>
      <c r="M53" s="25"/>
    </row>
    <row r="54" spans="1:13" ht="18" customHeight="1" x14ac:dyDescent="0.25">
      <c r="A54" s="21"/>
      <c r="B54" s="21"/>
      <c r="C54" s="21"/>
      <c r="D54" s="21"/>
      <c r="E54" s="21"/>
      <c r="F54" s="21"/>
      <c r="G54" s="26"/>
      <c r="H54" s="26"/>
      <c r="I54" s="24"/>
      <c r="J54" s="24"/>
      <c r="K54" s="24"/>
      <c r="L54" s="25"/>
      <c r="M54" s="25"/>
    </row>
    <row r="55" spans="1:13" ht="18" customHeight="1" x14ac:dyDescent="0.25">
      <c r="A55" s="21"/>
      <c r="B55" s="21"/>
      <c r="C55" s="21"/>
      <c r="D55" s="21"/>
      <c r="E55" s="21"/>
      <c r="F55" s="21"/>
      <c r="G55" s="26"/>
      <c r="H55" s="26"/>
      <c r="I55" s="24"/>
      <c r="J55" s="24"/>
      <c r="K55" s="24"/>
      <c r="L55" s="25"/>
      <c r="M55" s="25"/>
    </row>
    <row r="56" spans="1:13" ht="18" customHeight="1" x14ac:dyDescent="0.25">
      <c r="A56" s="21"/>
      <c r="B56" s="21"/>
      <c r="C56" s="21"/>
      <c r="D56" s="21"/>
      <c r="E56" s="21"/>
      <c r="F56" s="21"/>
      <c r="G56" s="26"/>
      <c r="H56" s="26"/>
      <c r="I56" s="24"/>
      <c r="J56" s="24"/>
      <c r="K56" s="24"/>
      <c r="L56" s="25"/>
      <c r="M56" s="25"/>
    </row>
    <row r="57" spans="1:13" ht="18" customHeight="1" x14ac:dyDescent="0.25">
      <c r="A57" s="21"/>
      <c r="B57" s="21"/>
      <c r="C57" s="21"/>
      <c r="D57" s="21"/>
      <c r="E57" s="21"/>
      <c r="F57" s="21"/>
      <c r="G57" s="26"/>
      <c r="H57" s="26"/>
      <c r="I57" s="24"/>
      <c r="J57" s="24"/>
      <c r="K57" s="24"/>
      <c r="L57" s="25"/>
      <c r="M57" s="25"/>
    </row>
    <row r="58" spans="1:13" ht="18" customHeight="1" x14ac:dyDescent="0.25">
      <c r="A58" s="21"/>
      <c r="B58" s="21"/>
      <c r="C58" s="21"/>
      <c r="D58" s="21"/>
      <c r="E58" s="21"/>
      <c r="F58" s="21"/>
      <c r="G58" s="26"/>
      <c r="H58" s="26"/>
      <c r="I58" s="24"/>
      <c r="J58" s="24"/>
      <c r="K58" s="24"/>
      <c r="L58" s="25"/>
      <c r="M58" s="25"/>
    </row>
    <row r="59" spans="1:13" ht="18" customHeight="1" x14ac:dyDescent="0.25">
      <c r="A59" s="21"/>
      <c r="B59" s="21"/>
      <c r="C59" s="21"/>
      <c r="D59" s="21"/>
      <c r="E59" s="21"/>
      <c r="F59" s="21"/>
      <c r="G59" s="26"/>
      <c r="H59" s="26"/>
      <c r="I59" s="24"/>
      <c r="J59" s="24"/>
      <c r="K59" s="24"/>
      <c r="L59" s="25"/>
      <c r="M59" s="25"/>
    </row>
    <row r="60" spans="1:13" ht="18" customHeight="1" x14ac:dyDescent="0.25">
      <c r="A60" s="21"/>
      <c r="B60" s="21"/>
      <c r="C60" s="21"/>
      <c r="D60" s="21"/>
      <c r="E60" s="21"/>
      <c r="F60" s="21"/>
      <c r="G60" s="26"/>
      <c r="H60" s="26"/>
      <c r="I60" s="24"/>
      <c r="J60" s="24"/>
      <c r="K60" s="24"/>
      <c r="L60" s="25"/>
      <c r="M60" s="25"/>
    </row>
    <row r="61" spans="1:13" ht="18" customHeight="1" x14ac:dyDescent="0.25">
      <c r="A61" s="21"/>
      <c r="B61" s="21"/>
      <c r="C61" s="21"/>
      <c r="D61" s="21"/>
      <c r="E61" s="21"/>
      <c r="F61" s="21"/>
      <c r="G61" s="26"/>
      <c r="H61" s="26"/>
      <c r="I61" s="24"/>
      <c r="J61" s="24"/>
      <c r="K61" s="24"/>
      <c r="L61" s="25"/>
      <c r="M61" s="25"/>
    </row>
    <row r="62" spans="1:13" ht="18" customHeight="1" x14ac:dyDescent="0.25">
      <c r="A62" s="21"/>
      <c r="B62" s="21"/>
      <c r="C62" s="21"/>
      <c r="D62" s="21"/>
      <c r="E62" s="21"/>
      <c r="F62" s="21"/>
      <c r="G62" s="26"/>
      <c r="H62" s="26"/>
      <c r="I62" s="24"/>
      <c r="J62" s="24"/>
      <c r="K62" s="24"/>
      <c r="L62" s="25"/>
      <c r="M62" s="25"/>
    </row>
    <row r="63" spans="1:13" ht="18" customHeight="1" x14ac:dyDescent="0.25">
      <c r="A63" s="21"/>
      <c r="B63" s="21"/>
      <c r="C63" s="21"/>
      <c r="D63" s="21"/>
      <c r="E63" s="21"/>
      <c r="F63" s="21"/>
      <c r="G63" s="26"/>
      <c r="H63" s="26"/>
      <c r="I63" s="24"/>
      <c r="J63" s="24"/>
      <c r="K63" s="24"/>
      <c r="L63" s="25"/>
      <c r="M63" s="25"/>
    </row>
    <row r="64" spans="1:13" ht="18" customHeight="1" x14ac:dyDescent="0.25">
      <c r="A64" s="21"/>
      <c r="B64" s="21"/>
      <c r="C64" s="21"/>
      <c r="D64" s="21"/>
      <c r="E64" s="21"/>
      <c r="F64" s="21"/>
      <c r="G64" s="26"/>
      <c r="H64" s="26"/>
      <c r="I64" s="24"/>
      <c r="J64" s="24"/>
      <c r="K64" s="24"/>
      <c r="L64" s="25"/>
      <c r="M64" s="25"/>
    </row>
    <row r="65" spans="1:13" ht="18" customHeight="1" x14ac:dyDescent="0.25">
      <c r="A65" s="21"/>
      <c r="B65" s="21"/>
      <c r="C65" s="21"/>
      <c r="D65" s="21"/>
      <c r="E65" s="21"/>
      <c r="F65" s="21"/>
      <c r="G65" s="26"/>
      <c r="H65" s="26"/>
      <c r="I65" s="24"/>
      <c r="J65" s="24"/>
      <c r="K65" s="24"/>
      <c r="L65" s="25"/>
      <c r="M65" s="25"/>
    </row>
    <row r="66" spans="1:13" ht="18" customHeight="1" x14ac:dyDescent="0.25">
      <c r="A66" s="21"/>
      <c r="B66" s="21"/>
      <c r="C66" s="21"/>
      <c r="D66" s="21"/>
      <c r="E66" s="21"/>
      <c r="F66" s="21"/>
      <c r="G66" s="26"/>
      <c r="H66" s="26"/>
      <c r="I66" s="24"/>
      <c r="J66" s="24"/>
      <c r="K66" s="24"/>
      <c r="L66" s="25"/>
      <c r="M66" s="25"/>
    </row>
    <row r="67" spans="1:13" ht="18" customHeight="1" x14ac:dyDescent="0.25">
      <c r="A67" s="21"/>
      <c r="B67" s="21"/>
      <c r="C67" s="21"/>
      <c r="D67" s="21"/>
      <c r="E67" s="21"/>
      <c r="F67" s="21"/>
      <c r="G67" s="26"/>
      <c r="H67" s="26"/>
      <c r="I67" s="24"/>
      <c r="J67" s="24"/>
      <c r="K67" s="24"/>
      <c r="L67" s="25"/>
      <c r="M67" s="25"/>
    </row>
    <row r="68" spans="1:13" ht="18" customHeight="1" x14ac:dyDescent="0.25">
      <c r="A68" s="21"/>
      <c r="B68" s="21"/>
      <c r="C68" s="21"/>
      <c r="D68" s="21"/>
      <c r="E68" s="21"/>
      <c r="F68" s="21"/>
      <c r="G68" s="26"/>
      <c r="H68" s="26"/>
      <c r="I68" s="24"/>
      <c r="J68" s="24"/>
      <c r="K68" s="24"/>
      <c r="L68" s="25"/>
      <c r="M68" s="25"/>
    </row>
    <row r="69" spans="1:13" ht="18" customHeight="1" x14ac:dyDescent="0.25">
      <c r="A69" s="21"/>
      <c r="B69" s="21"/>
      <c r="C69" s="21"/>
      <c r="D69" s="21"/>
      <c r="E69" s="21"/>
      <c r="F69" s="21"/>
      <c r="G69" s="26"/>
      <c r="H69" s="26"/>
      <c r="I69" s="24"/>
      <c r="J69" s="24"/>
      <c r="K69" s="24"/>
      <c r="L69" s="25"/>
      <c r="M69" s="25"/>
    </row>
    <row r="70" spans="1:13" ht="18" customHeight="1" x14ac:dyDescent="0.25">
      <c r="A70" s="21"/>
      <c r="B70" s="21"/>
      <c r="C70" s="21"/>
      <c r="D70" s="21"/>
      <c r="E70" s="21"/>
      <c r="F70" s="21"/>
      <c r="G70" s="26"/>
      <c r="H70" s="26"/>
      <c r="I70" s="24"/>
      <c r="J70" s="24"/>
      <c r="K70" s="24"/>
      <c r="L70" s="25"/>
      <c r="M70" s="25"/>
    </row>
    <row r="71" spans="1:13" ht="18" customHeight="1" x14ac:dyDescent="0.25">
      <c r="A71" s="21"/>
      <c r="B71" s="21"/>
      <c r="C71" s="21"/>
      <c r="D71" s="21"/>
      <c r="E71" s="21"/>
      <c r="F71" s="21"/>
      <c r="G71" s="26"/>
      <c r="H71" s="26"/>
      <c r="I71" s="24"/>
      <c r="J71" s="24"/>
      <c r="K71" s="24"/>
      <c r="L71" s="25"/>
      <c r="M71" s="25"/>
    </row>
    <row r="72" spans="1:13" ht="18" customHeight="1" x14ac:dyDescent="0.25">
      <c r="A72" s="21"/>
      <c r="B72" s="21"/>
      <c r="C72" s="21"/>
      <c r="D72" s="21"/>
      <c r="E72" s="21"/>
      <c r="F72" s="21"/>
      <c r="G72" s="26"/>
      <c r="H72" s="26"/>
      <c r="I72" s="24"/>
      <c r="J72" s="24"/>
      <c r="K72" s="24"/>
      <c r="L72" s="25"/>
      <c r="M72" s="25"/>
    </row>
    <row r="73" spans="1:13" ht="18" customHeight="1" x14ac:dyDescent="0.25">
      <c r="A73" s="21"/>
      <c r="B73" s="21"/>
      <c r="C73" s="21"/>
      <c r="D73" s="21"/>
      <c r="E73" s="21"/>
      <c r="F73" s="21"/>
      <c r="G73" s="26"/>
      <c r="H73" s="26"/>
      <c r="I73" s="24"/>
      <c r="J73" s="24"/>
      <c r="K73" s="24"/>
      <c r="L73" s="25"/>
      <c r="M73" s="25"/>
    </row>
    <row r="74" spans="1:13" ht="18" customHeight="1" x14ac:dyDescent="0.25">
      <c r="A74" s="21"/>
      <c r="B74" s="21"/>
      <c r="C74" s="21"/>
      <c r="D74" s="21"/>
      <c r="E74" s="21"/>
      <c r="F74" s="21"/>
      <c r="G74" s="26"/>
      <c r="H74" s="26"/>
      <c r="I74" s="24"/>
      <c r="J74" s="24"/>
      <c r="K74" s="24"/>
      <c r="L74" s="25"/>
      <c r="M74" s="25"/>
    </row>
    <row r="75" spans="1:13" ht="18" customHeight="1" x14ac:dyDescent="0.25">
      <c r="A75" s="21"/>
      <c r="B75" s="21"/>
      <c r="C75" s="21"/>
      <c r="D75" s="21"/>
      <c r="E75" s="21"/>
      <c r="F75" s="21"/>
      <c r="G75" s="26"/>
      <c r="H75" s="26"/>
      <c r="I75" s="24"/>
      <c r="J75" s="24"/>
      <c r="K75" s="24"/>
      <c r="L75" s="25"/>
      <c r="M75" s="25"/>
    </row>
    <row r="76" spans="1:13" ht="18" customHeight="1" x14ac:dyDescent="0.25">
      <c r="A76" s="21"/>
      <c r="B76" s="21"/>
      <c r="C76" s="21"/>
      <c r="D76" s="21"/>
      <c r="E76" s="21"/>
      <c r="F76" s="21"/>
      <c r="G76" s="26"/>
      <c r="H76" s="26"/>
      <c r="I76" s="24"/>
      <c r="J76" s="24"/>
      <c r="K76" s="24"/>
      <c r="L76" s="25"/>
      <c r="M76" s="25"/>
    </row>
    <row r="77" spans="1:13" ht="18" customHeight="1" x14ac:dyDescent="0.25">
      <c r="A77" s="21"/>
      <c r="B77" s="21"/>
      <c r="C77" s="21"/>
      <c r="D77" s="21"/>
      <c r="E77" s="21"/>
      <c r="F77" s="21"/>
      <c r="G77" s="26"/>
      <c r="H77" s="26"/>
      <c r="I77" s="24"/>
      <c r="J77" s="24"/>
      <c r="K77" s="24"/>
      <c r="L77" s="25"/>
      <c r="M77" s="25"/>
    </row>
    <row r="78" spans="1:13" ht="18" customHeight="1" x14ac:dyDescent="0.25">
      <c r="A78" s="21"/>
      <c r="B78" s="21"/>
      <c r="C78" s="21"/>
      <c r="D78" s="21"/>
      <c r="E78" s="21"/>
      <c r="F78" s="21"/>
      <c r="G78" s="26"/>
      <c r="H78" s="26"/>
      <c r="I78" s="24"/>
      <c r="J78" s="24"/>
      <c r="K78" s="24"/>
      <c r="L78" s="25"/>
      <c r="M78" s="25"/>
    </row>
    <row r="79" spans="1:13" ht="18" customHeight="1" x14ac:dyDescent="0.25">
      <c r="A79" s="21"/>
      <c r="B79" s="21"/>
      <c r="C79" s="21"/>
      <c r="D79" s="21"/>
      <c r="E79" s="21"/>
      <c r="F79" s="21"/>
      <c r="G79" s="26"/>
      <c r="H79" s="26"/>
      <c r="I79" s="24"/>
      <c r="J79" s="24"/>
      <c r="K79" s="24"/>
      <c r="L79" s="25"/>
      <c r="M79" s="25"/>
    </row>
    <row r="80" spans="1:13" ht="18" customHeight="1" x14ac:dyDescent="0.25">
      <c r="A80" s="21"/>
      <c r="B80" s="21"/>
      <c r="C80" s="21"/>
      <c r="D80" s="21"/>
      <c r="E80" s="21"/>
      <c r="F80" s="21"/>
      <c r="G80" s="26"/>
      <c r="H80" s="26"/>
      <c r="I80" s="24"/>
      <c r="J80" s="24"/>
      <c r="K80" s="24"/>
      <c r="L80" s="25"/>
      <c r="M80" s="25"/>
    </row>
    <row r="81" spans="1:13" ht="18" customHeight="1" x14ac:dyDescent="0.25">
      <c r="A81" s="21"/>
      <c r="B81" s="21"/>
      <c r="C81" s="21"/>
      <c r="D81" s="21"/>
      <c r="E81" s="21"/>
      <c r="F81" s="21"/>
      <c r="G81" s="26"/>
      <c r="H81" s="26"/>
      <c r="I81" s="24"/>
      <c r="J81" s="24"/>
      <c r="K81" s="24"/>
      <c r="L81" s="25"/>
      <c r="M81" s="25"/>
    </row>
    <row r="82" spans="1:13" ht="18" customHeight="1" x14ac:dyDescent="0.25">
      <c r="A82" s="21"/>
      <c r="B82" s="21"/>
      <c r="C82" s="21"/>
      <c r="D82" s="21"/>
      <c r="E82" s="21"/>
      <c r="F82" s="21"/>
      <c r="G82" s="26"/>
      <c r="H82" s="26"/>
      <c r="I82" s="24"/>
      <c r="J82" s="24"/>
      <c r="K82" s="24"/>
      <c r="L82" s="25"/>
      <c r="M82" s="25"/>
    </row>
    <row r="83" spans="1:13" ht="18" customHeight="1" x14ac:dyDescent="0.25">
      <c r="A83" s="21"/>
      <c r="B83" s="21"/>
      <c r="C83" s="21"/>
      <c r="D83" s="21"/>
      <c r="E83" s="21"/>
      <c r="F83" s="21"/>
      <c r="G83" s="26"/>
      <c r="H83" s="26"/>
      <c r="I83" s="24"/>
      <c r="J83" s="24"/>
      <c r="K83" s="24"/>
      <c r="L83" s="25"/>
      <c r="M83" s="25"/>
    </row>
    <row r="84" spans="1:13" ht="18" customHeight="1" x14ac:dyDescent="0.25">
      <c r="A84" s="21"/>
      <c r="B84" s="21"/>
      <c r="C84" s="21"/>
      <c r="D84" s="21"/>
      <c r="E84" s="21"/>
      <c r="F84" s="21"/>
      <c r="G84" s="26"/>
      <c r="H84" s="26"/>
      <c r="I84" s="24"/>
      <c r="J84" s="24"/>
      <c r="K84" s="24"/>
      <c r="L84" s="25"/>
      <c r="M84" s="25"/>
    </row>
  </sheetData>
  <mergeCells count="6">
    <mergeCell ref="A3:B3"/>
    <mergeCell ref="C3:F3"/>
    <mergeCell ref="I3:K3"/>
    <mergeCell ref="L3:M3"/>
    <mergeCell ref="A1:N1"/>
    <mergeCell ref="A2:N2"/>
  </mergeCells>
  <dataValidations count="5">
    <dataValidation type="list" allowBlank="1" showErrorMessage="1" sqref="D5:D84" xr:uid="{18F07239-FE5C-4815-A64E-E0BC97D71257}">
      <formula1>"INT,PRE,PRO"</formula1>
    </dataValidation>
    <dataValidation type="list" allowBlank="1" showErrorMessage="1" sqref="H15:H84 F5:F84" xr:uid="{1FED5A83-3D44-4B39-801A-18D4FACA4AD6}">
      <formula1>"CONSUME,PRODUCE"</formula1>
    </dataValidation>
    <dataValidation type="list" allowBlank="1" showErrorMessage="1" sqref="I5:I84" xr:uid="{3237E59D-34CE-42C8-A6EF-FF3FE099182A}">
      <formula1>"Pendiente,Confirmado,Rechazado"</formula1>
    </dataValidation>
    <dataValidation type="list" allowBlank="1" showErrorMessage="1" sqref="E5:E84" xr:uid="{CBFDD4F2-4A7D-4B27-A351-090D08596038}">
      <formula1>"Onpremise,Azure,AWS"</formula1>
    </dataValidation>
    <dataValidation allowBlank="1" showErrorMessage="1" sqref="G5:G84" xr:uid="{A07B6630-3F63-48CB-A013-B9023A70CE27}"/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63CCC-769D-429B-A367-9A53AD98600E}">
  <sheetPr>
    <tabColor rgb="FFFFC000"/>
  </sheetPr>
  <dimension ref="A1:N84"/>
  <sheetViews>
    <sheetView workbookViewId="0">
      <selection activeCell="F9" sqref="F9"/>
    </sheetView>
  </sheetViews>
  <sheetFormatPr defaultRowHeight="15" x14ac:dyDescent="0.25"/>
  <cols>
    <col min="1" max="1" width="14" customWidth="1"/>
    <col min="2" max="2" width="34" customWidth="1"/>
    <col min="3" max="3" width="12" customWidth="1"/>
    <col min="4" max="4" width="17.140625" customWidth="1"/>
    <col min="5" max="5" width="18.28515625" customWidth="1"/>
    <col min="6" max="6" width="18" customWidth="1"/>
    <col min="7" max="7" width="20.42578125" customWidth="1"/>
    <col min="8" max="8" width="32.140625" customWidth="1"/>
    <col min="9" max="9" width="26" customWidth="1"/>
    <col min="10" max="10" width="22" customWidth="1"/>
    <col min="11" max="11" width="24" customWidth="1"/>
    <col min="12" max="12" width="14" customWidth="1"/>
    <col min="13" max="13" width="20" customWidth="1"/>
  </cols>
  <sheetData>
    <row r="1" spans="1:14" ht="21.95" customHeight="1" x14ac:dyDescent="0.25">
      <c r="A1" s="100" t="s">
        <v>190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</row>
    <row r="2" spans="1:14" ht="21.95" customHeight="1" x14ac:dyDescent="0.25">
      <c r="A2" s="101" t="s">
        <v>62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</row>
    <row r="3" spans="1:14" ht="18" customHeight="1" x14ac:dyDescent="0.25">
      <c r="A3" s="61"/>
      <c r="B3" s="85" t="s">
        <v>134</v>
      </c>
      <c r="C3" s="86"/>
      <c r="D3" s="86"/>
      <c r="E3" s="86"/>
      <c r="F3" s="86"/>
      <c r="G3" s="60"/>
      <c r="H3" s="60"/>
      <c r="I3" s="89" t="s">
        <v>90</v>
      </c>
      <c r="J3" s="90"/>
      <c r="K3" s="90"/>
      <c r="L3" s="83" t="s">
        <v>91</v>
      </c>
      <c r="M3" s="84"/>
    </row>
    <row r="4" spans="1:14" ht="50.1" customHeight="1" x14ac:dyDescent="0.25">
      <c r="A4" s="12" t="s">
        <v>66</v>
      </c>
      <c r="B4" s="12" t="s">
        <v>135</v>
      </c>
      <c r="C4" s="12" t="s">
        <v>92</v>
      </c>
      <c r="D4" s="12" t="s">
        <v>169</v>
      </c>
      <c r="E4" s="12" t="s">
        <v>170</v>
      </c>
      <c r="F4" s="12" t="s">
        <v>171</v>
      </c>
      <c r="G4" s="12" t="s">
        <v>146</v>
      </c>
      <c r="H4" s="12" t="s">
        <v>173</v>
      </c>
      <c r="I4" s="15" t="s">
        <v>138</v>
      </c>
      <c r="J4" s="15" t="s">
        <v>139</v>
      </c>
      <c r="K4" s="15" t="s">
        <v>74</v>
      </c>
      <c r="L4" s="16" t="s">
        <v>76</v>
      </c>
      <c r="M4" s="16" t="s">
        <v>140</v>
      </c>
    </row>
    <row r="5" spans="1:14" ht="18" customHeight="1" x14ac:dyDescent="0.25">
      <c r="A5" s="21" t="s">
        <v>78</v>
      </c>
      <c r="B5" s="21" t="s">
        <v>127</v>
      </c>
      <c r="C5" s="21" t="s">
        <v>87</v>
      </c>
      <c r="D5" s="21" t="s">
        <v>81</v>
      </c>
      <c r="E5" s="21" t="s">
        <v>162</v>
      </c>
      <c r="F5" s="21" t="s">
        <v>172</v>
      </c>
      <c r="G5" s="21" t="s">
        <v>147</v>
      </c>
      <c r="H5" s="21" t="s">
        <v>143</v>
      </c>
      <c r="I5" s="19" t="s">
        <v>83</v>
      </c>
      <c r="J5" s="19" t="s">
        <v>83</v>
      </c>
      <c r="K5" s="19"/>
      <c r="L5" s="20" t="s">
        <v>84</v>
      </c>
      <c r="M5" s="20"/>
    </row>
    <row r="6" spans="1:14" ht="18" customHeight="1" x14ac:dyDescent="0.25">
      <c r="A6" s="21"/>
      <c r="B6" s="21"/>
      <c r="C6" s="21"/>
      <c r="D6" s="21"/>
      <c r="E6" s="21"/>
      <c r="F6" s="21"/>
      <c r="G6" s="21"/>
      <c r="H6" s="21"/>
      <c r="I6" s="19"/>
      <c r="J6" s="19"/>
      <c r="K6" s="19"/>
      <c r="L6" s="20"/>
      <c r="M6" s="20"/>
    </row>
    <row r="7" spans="1:14" ht="18" customHeight="1" x14ac:dyDescent="0.25">
      <c r="A7" s="21"/>
      <c r="B7" s="21"/>
      <c r="C7" s="21"/>
      <c r="D7" s="21"/>
      <c r="E7" s="21"/>
      <c r="F7" s="21"/>
      <c r="G7" s="21"/>
      <c r="H7" s="21"/>
      <c r="I7" s="19"/>
      <c r="J7" s="19"/>
      <c r="K7" s="19"/>
      <c r="L7" s="20"/>
      <c r="M7" s="20"/>
    </row>
    <row r="8" spans="1:14" ht="18" customHeight="1" x14ac:dyDescent="0.25">
      <c r="A8" s="21"/>
      <c r="B8" s="21"/>
      <c r="C8" s="21"/>
      <c r="D8" s="21"/>
      <c r="E8" s="21"/>
      <c r="F8" s="21"/>
      <c r="G8" s="21"/>
      <c r="H8" s="21"/>
      <c r="I8" s="19"/>
      <c r="J8" s="19"/>
      <c r="K8" s="19"/>
      <c r="L8" s="20"/>
      <c r="M8" s="20"/>
    </row>
    <row r="9" spans="1:14" ht="18" customHeight="1" x14ac:dyDescent="0.25">
      <c r="A9" s="21"/>
      <c r="B9" s="21"/>
      <c r="C9" s="21"/>
      <c r="D9" s="21"/>
      <c r="E9" s="21"/>
      <c r="F9" s="21"/>
      <c r="G9" s="21"/>
      <c r="H9" s="21"/>
      <c r="I9" s="19"/>
      <c r="J9" s="19"/>
      <c r="K9" s="19"/>
      <c r="L9" s="20"/>
      <c r="M9" s="20"/>
    </row>
    <row r="10" spans="1:14" ht="18" customHeight="1" x14ac:dyDescent="0.25">
      <c r="A10" s="21"/>
      <c r="B10" s="21"/>
      <c r="C10" s="21"/>
      <c r="D10" s="21"/>
      <c r="E10" s="21"/>
      <c r="F10" s="21"/>
      <c r="G10" s="21"/>
      <c r="H10" s="21"/>
      <c r="I10" s="19"/>
      <c r="J10" s="19"/>
      <c r="K10" s="19"/>
      <c r="L10" s="20"/>
      <c r="M10" s="20"/>
    </row>
    <row r="11" spans="1:14" ht="18" customHeight="1" x14ac:dyDescent="0.25">
      <c r="A11" s="21"/>
      <c r="B11" s="21"/>
      <c r="C11" s="21"/>
      <c r="D11" s="21"/>
      <c r="E11" s="21"/>
      <c r="F11" s="21"/>
      <c r="G11" s="21"/>
      <c r="H11" s="21"/>
      <c r="I11" s="19"/>
      <c r="J11" s="19"/>
      <c r="K11" s="19"/>
      <c r="L11" s="20"/>
      <c r="M11" s="20"/>
    </row>
    <row r="12" spans="1:14" ht="18" customHeight="1" x14ac:dyDescent="0.25">
      <c r="A12" s="21"/>
      <c r="B12" s="21"/>
      <c r="C12" s="21"/>
      <c r="D12" s="21"/>
      <c r="E12" s="21"/>
      <c r="F12" s="21"/>
      <c r="G12" s="21"/>
      <c r="H12" s="21"/>
      <c r="I12" s="19"/>
      <c r="J12" s="19"/>
      <c r="K12" s="19"/>
      <c r="L12" s="20"/>
      <c r="M12" s="20"/>
    </row>
    <row r="13" spans="1:14" ht="18" customHeight="1" x14ac:dyDescent="0.25">
      <c r="A13" s="21"/>
      <c r="B13" s="21"/>
      <c r="C13" s="21"/>
      <c r="D13" s="21"/>
      <c r="E13" s="21"/>
      <c r="F13" s="21"/>
      <c r="G13" s="21"/>
      <c r="H13" s="21"/>
      <c r="I13" s="19"/>
      <c r="J13" s="19"/>
      <c r="K13" s="19"/>
      <c r="L13" s="20"/>
      <c r="M13" s="20"/>
    </row>
    <row r="14" spans="1:14" ht="18" customHeight="1" x14ac:dyDescent="0.25">
      <c r="A14" s="21"/>
      <c r="B14" s="21"/>
      <c r="C14" s="21"/>
      <c r="D14" s="21"/>
      <c r="E14" s="21"/>
      <c r="F14" s="21"/>
      <c r="G14" s="21"/>
      <c r="H14" s="21"/>
      <c r="I14" s="19"/>
      <c r="J14" s="19"/>
      <c r="K14" s="19"/>
      <c r="L14" s="20"/>
      <c r="M14" s="20"/>
    </row>
    <row r="15" spans="1:14" ht="18" customHeight="1" x14ac:dyDescent="0.25">
      <c r="A15" s="21"/>
      <c r="B15" s="21"/>
      <c r="C15" s="21"/>
      <c r="D15" s="21"/>
      <c r="E15" s="21"/>
      <c r="F15" s="21"/>
      <c r="G15" s="21"/>
      <c r="H15" s="21"/>
      <c r="I15" s="24"/>
      <c r="J15" s="24"/>
      <c r="K15" s="24"/>
      <c r="L15" s="25"/>
      <c r="M15" s="25"/>
    </row>
    <row r="16" spans="1:14" ht="18" customHeight="1" x14ac:dyDescent="0.25">
      <c r="A16" s="21"/>
      <c r="B16" s="21"/>
      <c r="C16" s="21"/>
      <c r="D16" s="21"/>
      <c r="E16" s="21"/>
      <c r="F16" s="21"/>
      <c r="G16" s="26"/>
      <c r="H16" s="26"/>
      <c r="I16" s="24"/>
      <c r="J16" s="24"/>
      <c r="K16" s="24"/>
      <c r="L16" s="25"/>
      <c r="M16" s="25"/>
    </row>
    <row r="17" spans="1:13" ht="18" customHeight="1" x14ac:dyDescent="0.25">
      <c r="A17" s="21"/>
      <c r="B17" s="21"/>
      <c r="C17" s="21"/>
      <c r="D17" s="21"/>
      <c r="E17" s="21"/>
      <c r="F17" s="21"/>
      <c r="G17" s="26"/>
      <c r="H17" s="26"/>
      <c r="I17" s="24"/>
      <c r="J17" s="24"/>
      <c r="K17" s="24"/>
      <c r="L17" s="25"/>
      <c r="M17" s="25"/>
    </row>
    <row r="18" spans="1:13" ht="18" customHeight="1" x14ac:dyDescent="0.25">
      <c r="A18" s="21"/>
      <c r="B18" s="21"/>
      <c r="C18" s="21"/>
      <c r="D18" s="21"/>
      <c r="E18" s="21"/>
      <c r="F18" s="21"/>
      <c r="G18" s="26"/>
      <c r="H18" s="26"/>
      <c r="I18" s="24"/>
      <c r="J18" s="24"/>
      <c r="K18" s="24"/>
      <c r="L18" s="25"/>
      <c r="M18" s="25"/>
    </row>
    <row r="19" spans="1:13" ht="18" customHeight="1" x14ac:dyDescent="0.25">
      <c r="A19" s="21"/>
      <c r="B19" s="21"/>
      <c r="C19" s="21"/>
      <c r="D19" s="21"/>
      <c r="E19" s="21"/>
      <c r="F19" s="21"/>
      <c r="G19" s="26"/>
      <c r="H19" s="26"/>
      <c r="I19" s="24"/>
      <c r="J19" s="24"/>
      <c r="K19" s="24"/>
      <c r="L19" s="25"/>
      <c r="M19" s="25"/>
    </row>
    <row r="20" spans="1:13" ht="18" customHeight="1" x14ac:dyDescent="0.25">
      <c r="A20" s="21"/>
      <c r="B20" s="21"/>
      <c r="C20" s="21"/>
      <c r="D20" s="21"/>
      <c r="E20" s="21"/>
      <c r="F20" s="21"/>
      <c r="G20" s="26"/>
      <c r="H20" s="26"/>
      <c r="I20" s="24"/>
      <c r="J20" s="24"/>
      <c r="K20" s="24"/>
      <c r="L20" s="25"/>
      <c r="M20" s="25"/>
    </row>
    <row r="21" spans="1:13" ht="18" customHeight="1" x14ac:dyDescent="0.25">
      <c r="A21" s="21"/>
      <c r="B21" s="21"/>
      <c r="C21" s="21"/>
      <c r="D21" s="21"/>
      <c r="E21" s="21"/>
      <c r="F21" s="21"/>
      <c r="G21" s="26"/>
      <c r="H21" s="26"/>
      <c r="I21" s="24"/>
      <c r="J21" s="24"/>
      <c r="K21" s="24"/>
      <c r="L21" s="25"/>
      <c r="M21" s="25"/>
    </row>
    <row r="22" spans="1:13" ht="18" customHeight="1" x14ac:dyDescent="0.25">
      <c r="A22" s="21"/>
      <c r="B22" s="21"/>
      <c r="C22" s="21"/>
      <c r="D22" s="21"/>
      <c r="E22" s="21"/>
      <c r="F22" s="21"/>
      <c r="G22" s="26"/>
      <c r="H22" s="26"/>
      <c r="I22" s="24"/>
      <c r="J22" s="24"/>
      <c r="K22" s="24"/>
      <c r="L22" s="25"/>
      <c r="M22" s="25"/>
    </row>
    <row r="23" spans="1:13" ht="18" customHeight="1" x14ac:dyDescent="0.25">
      <c r="A23" s="21"/>
      <c r="B23" s="21"/>
      <c r="C23" s="21"/>
      <c r="D23" s="21"/>
      <c r="E23" s="21"/>
      <c r="F23" s="21"/>
      <c r="G23" s="26"/>
      <c r="H23" s="26"/>
      <c r="I23" s="24"/>
      <c r="J23" s="24"/>
      <c r="K23" s="24"/>
      <c r="L23" s="25"/>
      <c r="M23" s="25"/>
    </row>
    <row r="24" spans="1:13" ht="18" customHeight="1" x14ac:dyDescent="0.25">
      <c r="A24" s="21"/>
      <c r="B24" s="21"/>
      <c r="C24" s="21"/>
      <c r="D24" s="21"/>
      <c r="E24" s="21"/>
      <c r="F24" s="21"/>
      <c r="G24" s="26"/>
      <c r="H24" s="26"/>
      <c r="I24" s="24"/>
      <c r="J24" s="24"/>
      <c r="K24" s="24"/>
      <c r="L24" s="25"/>
      <c r="M24" s="25"/>
    </row>
    <row r="25" spans="1:13" ht="18" customHeight="1" x14ac:dyDescent="0.25">
      <c r="A25" s="21"/>
      <c r="B25" s="21"/>
      <c r="C25" s="21"/>
      <c r="D25" s="21"/>
      <c r="E25" s="21"/>
      <c r="F25" s="21"/>
      <c r="G25" s="26"/>
      <c r="H25" s="26"/>
      <c r="I25" s="24"/>
      <c r="J25" s="24"/>
      <c r="K25" s="24"/>
      <c r="L25" s="25"/>
      <c r="M25" s="25"/>
    </row>
    <row r="26" spans="1:13" ht="18" customHeight="1" x14ac:dyDescent="0.25">
      <c r="A26" s="21"/>
      <c r="B26" s="21"/>
      <c r="C26" s="21"/>
      <c r="D26" s="21"/>
      <c r="E26" s="21"/>
      <c r="F26" s="21"/>
      <c r="G26" s="26"/>
      <c r="H26" s="26"/>
      <c r="I26" s="24"/>
      <c r="J26" s="24"/>
      <c r="K26" s="24"/>
      <c r="L26" s="25"/>
      <c r="M26" s="25"/>
    </row>
    <row r="27" spans="1:13" ht="18" customHeight="1" x14ac:dyDescent="0.25">
      <c r="A27" s="21"/>
      <c r="B27" s="21"/>
      <c r="C27" s="21"/>
      <c r="D27" s="21"/>
      <c r="E27" s="21"/>
      <c r="F27" s="21"/>
      <c r="G27" s="26"/>
      <c r="H27" s="26"/>
      <c r="I27" s="24"/>
      <c r="J27" s="24"/>
      <c r="K27" s="24"/>
      <c r="L27" s="25"/>
      <c r="M27" s="25"/>
    </row>
    <row r="28" spans="1:13" ht="18" customHeight="1" x14ac:dyDescent="0.25">
      <c r="A28" s="21"/>
      <c r="B28" s="21"/>
      <c r="C28" s="21"/>
      <c r="D28" s="21"/>
      <c r="E28" s="21"/>
      <c r="F28" s="21"/>
      <c r="G28" s="26"/>
      <c r="H28" s="26"/>
      <c r="I28" s="24"/>
      <c r="J28" s="24"/>
      <c r="K28" s="24"/>
      <c r="L28" s="25"/>
      <c r="M28" s="25"/>
    </row>
    <row r="29" spans="1:13" ht="18" customHeight="1" x14ac:dyDescent="0.25">
      <c r="A29" s="21"/>
      <c r="B29" s="21"/>
      <c r="C29" s="21"/>
      <c r="D29" s="21"/>
      <c r="E29" s="21"/>
      <c r="F29" s="21"/>
      <c r="G29" s="26"/>
      <c r="H29" s="26"/>
      <c r="I29" s="24"/>
      <c r="J29" s="24"/>
      <c r="K29" s="24"/>
      <c r="L29" s="25"/>
      <c r="M29" s="25"/>
    </row>
    <row r="30" spans="1:13" ht="18" customHeight="1" x14ac:dyDescent="0.25">
      <c r="A30" s="21"/>
      <c r="B30" s="21"/>
      <c r="C30" s="21"/>
      <c r="D30" s="21"/>
      <c r="E30" s="21"/>
      <c r="F30" s="21"/>
      <c r="G30" s="26"/>
      <c r="H30" s="26"/>
      <c r="I30" s="24"/>
      <c r="J30" s="24"/>
      <c r="K30" s="24"/>
      <c r="L30" s="25"/>
      <c r="M30" s="25"/>
    </row>
    <row r="31" spans="1:13" ht="18" customHeight="1" x14ac:dyDescent="0.25">
      <c r="A31" s="21"/>
      <c r="B31" s="21"/>
      <c r="C31" s="21"/>
      <c r="D31" s="21"/>
      <c r="E31" s="21"/>
      <c r="F31" s="21"/>
      <c r="G31" s="26"/>
      <c r="H31" s="26"/>
      <c r="I31" s="24"/>
      <c r="J31" s="24"/>
      <c r="K31" s="24"/>
      <c r="L31" s="25"/>
      <c r="M31" s="25"/>
    </row>
    <row r="32" spans="1:13" ht="18" customHeight="1" x14ac:dyDescent="0.25">
      <c r="A32" s="21"/>
      <c r="B32" s="21"/>
      <c r="C32" s="21"/>
      <c r="D32" s="21"/>
      <c r="E32" s="21"/>
      <c r="F32" s="21"/>
      <c r="G32" s="26"/>
      <c r="H32" s="26"/>
      <c r="I32" s="24"/>
      <c r="J32" s="24"/>
      <c r="K32" s="24"/>
      <c r="L32" s="25"/>
      <c r="M32" s="25"/>
    </row>
    <row r="33" spans="1:13" ht="18" customHeight="1" x14ac:dyDescent="0.25">
      <c r="A33" s="21"/>
      <c r="B33" s="21"/>
      <c r="C33" s="21"/>
      <c r="D33" s="21"/>
      <c r="E33" s="21"/>
      <c r="F33" s="21"/>
      <c r="G33" s="26"/>
      <c r="H33" s="26"/>
      <c r="I33" s="24"/>
      <c r="J33" s="24"/>
      <c r="K33" s="24"/>
      <c r="L33" s="25"/>
      <c r="M33" s="25"/>
    </row>
    <row r="34" spans="1:13" ht="18" customHeight="1" x14ac:dyDescent="0.25">
      <c r="A34" s="21"/>
      <c r="B34" s="21"/>
      <c r="C34" s="21"/>
      <c r="D34" s="21"/>
      <c r="E34" s="21"/>
      <c r="F34" s="21"/>
      <c r="G34" s="26"/>
      <c r="H34" s="26"/>
      <c r="I34" s="24"/>
      <c r="J34" s="24"/>
      <c r="K34" s="24"/>
      <c r="L34" s="25"/>
      <c r="M34" s="25"/>
    </row>
    <row r="35" spans="1:13" ht="18" customHeight="1" x14ac:dyDescent="0.25">
      <c r="A35" s="21"/>
      <c r="B35" s="21"/>
      <c r="C35" s="21"/>
      <c r="D35" s="21"/>
      <c r="E35" s="21"/>
      <c r="F35" s="21"/>
      <c r="G35" s="26"/>
      <c r="H35" s="26"/>
      <c r="I35" s="24"/>
      <c r="J35" s="24"/>
      <c r="K35" s="24"/>
      <c r="L35" s="25"/>
      <c r="M35" s="25"/>
    </row>
    <row r="36" spans="1:13" ht="18" customHeight="1" x14ac:dyDescent="0.25">
      <c r="A36" s="21"/>
      <c r="B36" s="21"/>
      <c r="C36" s="21"/>
      <c r="D36" s="21"/>
      <c r="E36" s="21"/>
      <c r="F36" s="21"/>
      <c r="G36" s="26"/>
      <c r="H36" s="26"/>
      <c r="I36" s="24"/>
      <c r="J36" s="24"/>
      <c r="K36" s="24"/>
      <c r="L36" s="25"/>
      <c r="M36" s="25"/>
    </row>
    <row r="37" spans="1:13" ht="18" customHeight="1" x14ac:dyDescent="0.25">
      <c r="A37" s="21"/>
      <c r="B37" s="21"/>
      <c r="C37" s="21"/>
      <c r="D37" s="21"/>
      <c r="E37" s="21"/>
      <c r="F37" s="21"/>
      <c r="G37" s="26"/>
      <c r="H37" s="26"/>
      <c r="I37" s="24"/>
      <c r="J37" s="24"/>
      <c r="K37" s="24"/>
      <c r="L37" s="25"/>
      <c r="M37" s="25"/>
    </row>
    <row r="38" spans="1:13" ht="18" customHeight="1" x14ac:dyDescent="0.25">
      <c r="A38" s="21"/>
      <c r="B38" s="21"/>
      <c r="C38" s="21"/>
      <c r="D38" s="21"/>
      <c r="E38" s="21"/>
      <c r="F38" s="21"/>
      <c r="G38" s="26"/>
      <c r="H38" s="26"/>
      <c r="I38" s="24"/>
      <c r="J38" s="24"/>
      <c r="K38" s="24"/>
      <c r="L38" s="25"/>
      <c r="M38" s="25"/>
    </row>
    <row r="39" spans="1:13" ht="18" customHeight="1" x14ac:dyDescent="0.25">
      <c r="A39" s="21"/>
      <c r="B39" s="21"/>
      <c r="C39" s="21"/>
      <c r="D39" s="21"/>
      <c r="E39" s="21"/>
      <c r="F39" s="21"/>
      <c r="G39" s="26"/>
      <c r="H39" s="26"/>
      <c r="I39" s="24"/>
      <c r="J39" s="24"/>
      <c r="K39" s="24"/>
      <c r="L39" s="25"/>
      <c r="M39" s="25"/>
    </row>
    <row r="40" spans="1:13" ht="18" customHeight="1" x14ac:dyDescent="0.25">
      <c r="A40" s="21"/>
      <c r="B40" s="21"/>
      <c r="C40" s="21"/>
      <c r="D40" s="21"/>
      <c r="E40" s="21"/>
      <c r="F40" s="21"/>
      <c r="G40" s="26"/>
      <c r="H40" s="26"/>
      <c r="I40" s="24"/>
      <c r="J40" s="24"/>
      <c r="K40" s="24"/>
      <c r="L40" s="25"/>
      <c r="M40" s="25"/>
    </row>
    <row r="41" spans="1:13" ht="18" customHeight="1" x14ac:dyDescent="0.25">
      <c r="A41" s="21"/>
      <c r="B41" s="21"/>
      <c r="C41" s="21"/>
      <c r="D41" s="21"/>
      <c r="E41" s="21"/>
      <c r="F41" s="21"/>
      <c r="G41" s="26"/>
      <c r="H41" s="26"/>
      <c r="I41" s="24"/>
      <c r="J41" s="24"/>
      <c r="K41" s="24"/>
      <c r="L41" s="25"/>
      <c r="M41" s="25"/>
    </row>
    <row r="42" spans="1:13" ht="18" customHeight="1" x14ac:dyDescent="0.25">
      <c r="A42" s="21"/>
      <c r="B42" s="21"/>
      <c r="C42" s="21"/>
      <c r="D42" s="21"/>
      <c r="E42" s="21"/>
      <c r="F42" s="21"/>
      <c r="G42" s="26"/>
      <c r="H42" s="26"/>
      <c r="I42" s="24"/>
      <c r="J42" s="24"/>
      <c r="K42" s="24"/>
      <c r="L42" s="25"/>
      <c r="M42" s="25"/>
    </row>
    <row r="43" spans="1:13" ht="18" customHeight="1" x14ac:dyDescent="0.25">
      <c r="A43" s="21"/>
      <c r="B43" s="21"/>
      <c r="C43" s="21"/>
      <c r="D43" s="21"/>
      <c r="E43" s="21"/>
      <c r="F43" s="21"/>
      <c r="G43" s="26"/>
      <c r="H43" s="26"/>
      <c r="I43" s="24"/>
      <c r="J43" s="24"/>
      <c r="K43" s="24"/>
      <c r="L43" s="25"/>
      <c r="M43" s="25"/>
    </row>
    <row r="44" spans="1:13" ht="18" customHeight="1" x14ac:dyDescent="0.25">
      <c r="A44" s="21"/>
      <c r="B44" s="21"/>
      <c r="C44" s="21"/>
      <c r="D44" s="21"/>
      <c r="E44" s="21"/>
      <c r="F44" s="21"/>
      <c r="G44" s="26"/>
      <c r="H44" s="26"/>
      <c r="I44" s="24"/>
      <c r="J44" s="24"/>
      <c r="K44" s="24"/>
      <c r="L44" s="25"/>
      <c r="M44" s="25"/>
    </row>
    <row r="45" spans="1:13" ht="18" customHeight="1" x14ac:dyDescent="0.25">
      <c r="A45" s="21"/>
      <c r="B45" s="21"/>
      <c r="C45" s="21"/>
      <c r="D45" s="21"/>
      <c r="E45" s="21"/>
      <c r="F45" s="21"/>
      <c r="G45" s="26"/>
      <c r="H45" s="26"/>
      <c r="I45" s="24"/>
      <c r="J45" s="24"/>
      <c r="K45" s="24"/>
      <c r="L45" s="25"/>
      <c r="M45" s="25"/>
    </row>
    <row r="46" spans="1:13" ht="18" customHeight="1" x14ac:dyDescent="0.25">
      <c r="A46" s="21"/>
      <c r="B46" s="21"/>
      <c r="C46" s="21"/>
      <c r="D46" s="21"/>
      <c r="E46" s="21"/>
      <c r="F46" s="21"/>
      <c r="G46" s="26"/>
      <c r="H46" s="26"/>
      <c r="I46" s="24"/>
      <c r="J46" s="24"/>
      <c r="K46" s="24"/>
      <c r="L46" s="25"/>
      <c r="M46" s="25"/>
    </row>
    <row r="47" spans="1:13" ht="18" customHeight="1" x14ac:dyDescent="0.25">
      <c r="A47" s="21"/>
      <c r="B47" s="21"/>
      <c r="C47" s="21"/>
      <c r="D47" s="21"/>
      <c r="E47" s="21"/>
      <c r="F47" s="21"/>
      <c r="G47" s="26"/>
      <c r="H47" s="26"/>
      <c r="I47" s="24"/>
      <c r="J47" s="24"/>
      <c r="K47" s="24"/>
      <c r="L47" s="25"/>
      <c r="M47" s="25"/>
    </row>
    <row r="48" spans="1:13" ht="18" customHeight="1" x14ac:dyDescent="0.25">
      <c r="A48" s="21"/>
      <c r="B48" s="21"/>
      <c r="C48" s="21"/>
      <c r="D48" s="21"/>
      <c r="E48" s="21"/>
      <c r="F48" s="21"/>
      <c r="G48" s="26"/>
      <c r="H48" s="26"/>
      <c r="I48" s="24"/>
      <c r="J48" s="24"/>
      <c r="K48" s="24"/>
      <c r="L48" s="25"/>
      <c r="M48" s="25"/>
    </row>
    <row r="49" spans="1:13" ht="18" customHeight="1" x14ac:dyDescent="0.25">
      <c r="A49" s="21"/>
      <c r="B49" s="21"/>
      <c r="C49" s="21"/>
      <c r="D49" s="21"/>
      <c r="E49" s="21"/>
      <c r="F49" s="21"/>
      <c r="G49" s="26"/>
      <c r="H49" s="26"/>
      <c r="I49" s="24"/>
      <c r="J49" s="24"/>
      <c r="K49" s="24"/>
      <c r="L49" s="25"/>
      <c r="M49" s="25"/>
    </row>
    <row r="50" spans="1:13" ht="18" customHeight="1" x14ac:dyDescent="0.25">
      <c r="A50" s="21"/>
      <c r="B50" s="21"/>
      <c r="C50" s="21"/>
      <c r="D50" s="21"/>
      <c r="E50" s="21"/>
      <c r="F50" s="21"/>
      <c r="G50" s="26"/>
      <c r="H50" s="26"/>
      <c r="I50" s="24"/>
      <c r="J50" s="24"/>
      <c r="K50" s="24"/>
      <c r="L50" s="25"/>
      <c r="M50" s="25"/>
    </row>
    <row r="51" spans="1:13" ht="18" customHeight="1" x14ac:dyDescent="0.25">
      <c r="A51" s="21"/>
      <c r="B51" s="21"/>
      <c r="C51" s="21"/>
      <c r="D51" s="21"/>
      <c r="E51" s="21"/>
      <c r="F51" s="21"/>
      <c r="G51" s="26"/>
      <c r="H51" s="26"/>
      <c r="I51" s="24"/>
      <c r="J51" s="24"/>
      <c r="K51" s="24"/>
      <c r="L51" s="25"/>
      <c r="M51" s="25"/>
    </row>
    <row r="52" spans="1:13" ht="18" customHeight="1" x14ac:dyDescent="0.25">
      <c r="A52" s="21"/>
      <c r="B52" s="21"/>
      <c r="C52" s="21"/>
      <c r="D52" s="21"/>
      <c r="E52" s="21"/>
      <c r="F52" s="21"/>
      <c r="G52" s="26"/>
      <c r="H52" s="26"/>
      <c r="I52" s="24"/>
      <c r="J52" s="24"/>
      <c r="K52" s="24"/>
      <c r="L52" s="25"/>
      <c r="M52" s="25"/>
    </row>
    <row r="53" spans="1:13" ht="18" customHeight="1" x14ac:dyDescent="0.25">
      <c r="A53" s="21"/>
      <c r="B53" s="21"/>
      <c r="C53" s="21"/>
      <c r="D53" s="21"/>
      <c r="E53" s="21"/>
      <c r="F53" s="21"/>
      <c r="G53" s="26"/>
      <c r="H53" s="26"/>
      <c r="I53" s="24"/>
      <c r="J53" s="24"/>
      <c r="K53" s="24"/>
      <c r="L53" s="25"/>
      <c r="M53" s="25"/>
    </row>
    <row r="54" spans="1:13" ht="18" customHeight="1" x14ac:dyDescent="0.25">
      <c r="A54" s="21"/>
      <c r="B54" s="21"/>
      <c r="C54" s="21"/>
      <c r="D54" s="21"/>
      <c r="E54" s="21"/>
      <c r="F54" s="21"/>
      <c r="G54" s="26"/>
      <c r="H54" s="26"/>
      <c r="I54" s="24"/>
      <c r="J54" s="24"/>
      <c r="K54" s="24"/>
      <c r="L54" s="25"/>
      <c r="M54" s="25"/>
    </row>
    <row r="55" spans="1:13" ht="18" customHeight="1" x14ac:dyDescent="0.25">
      <c r="A55" s="21"/>
      <c r="B55" s="21"/>
      <c r="C55" s="21"/>
      <c r="D55" s="21"/>
      <c r="E55" s="21"/>
      <c r="F55" s="21"/>
      <c r="G55" s="26"/>
      <c r="H55" s="26"/>
      <c r="I55" s="24"/>
      <c r="J55" s="24"/>
      <c r="K55" s="24"/>
      <c r="L55" s="25"/>
      <c r="M55" s="25"/>
    </row>
    <row r="56" spans="1:13" ht="18" customHeight="1" x14ac:dyDescent="0.25">
      <c r="A56" s="21"/>
      <c r="B56" s="21"/>
      <c r="C56" s="21"/>
      <c r="D56" s="21"/>
      <c r="E56" s="21"/>
      <c r="F56" s="21"/>
      <c r="G56" s="26"/>
      <c r="H56" s="26"/>
      <c r="I56" s="24"/>
      <c r="J56" s="24"/>
      <c r="K56" s="24"/>
      <c r="L56" s="25"/>
      <c r="M56" s="25"/>
    </row>
    <row r="57" spans="1:13" ht="18" customHeight="1" x14ac:dyDescent="0.25">
      <c r="A57" s="21"/>
      <c r="B57" s="21"/>
      <c r="C57" s="21"/>
      <c r="D57" s="21"/>
      <c r="E57" s="21"/>
      <c r="F57" s="21"/>
      <c r="G57" s="26"/>
      <c r="H57" s="26"/>
      <c r="I57" s="24"/>
      <c r="J57" s="24"/>
      <c r="K57" s="24"/>
      <c r="L57" s="25"/>
      <c r="M57" s="25"/>
    </row>
    <row r="58" spans="1:13" ht="18" customHeight="1" x14ac:dyDescent="0.25">
      <c r="A58" s="21"/>
      <c r="B58" s="21"/>
      <c r="C58" s="21"/>
      <c r="D58" s="21"/>
      <c r="E58" s="21"/>
      <c r="F58" s="21"/>
      <c r="G58" s="26"/>
      <c r="H58" s="26"/>
      <c r="I58" s="24"/>
      <c r="J58" s="24"/>
      <c r="K58" s="24"/>
      <c r="L58" s="25"/>
      <c r="M58" s="25"/>
    </row>
    <row r="59" spans="1:13" ht="18" customHeight="1" x14ac:dyDescent="0.25">
      <c r="A59" s="21"/>
      <c r="B59" s="21"/>
      <c r="C59" s="21"/>
      <c r="D59" s="21"/>
      <c r="E59" s="21"/>
      <c r="F59" s="21"/>
      <c r="G59" s="26"/>
      <c r="H59" s="26"/>
      <c r="I59" s="24"/>
      <c r="J59" s="24"/>
      <c r="K59" s="24"/>
      <c r="L59" s="25"/>
      <c r="M59" s="25"/>
    </row>
    <row r="60" spans="1:13" ht="18" customHeight="1" x14ac:dyDescent="0.25">
      <c r="A60" s="21"/>
      <c r="B60" s="21"/>
      <c r="C60" s="21"/>
      <c r="D60" s="21"/>
      <c r="E60" s="21"/>
      <c r="F60" s="21"/>
      <c r="G60" s="26"/>
      <c r="H60" s="26"/>
      <c r="I60" s="24"/>
      <c r="J60" s="24"/>
      <c r="K60" s="24"/>
      <c r="L60" s="25"/>
      <c r="M60" s="25"/>
    </row>
    <row r="61" spans="1:13" ht="18" customHeight="1" x14ac:dyDescent="0.25">
      <c r="A61" s="21"/>
      <c r="B61" s="21"/>
      <c r="C61" s="21"/>
      <c r="D61" s="21"/>
      <c r="E61" s="21"/>
      <c r="F61" s="21"/>
      <c r="G61" s="26"/>
      <c r="H61" s="26"/>
      <c r="I61" s="24"/>
      <c r="J61" s="24"/>
      <c r="K61" s="24"/>
      <c r="L61" s="25"/>
      <c r="M61" s="25"/>
    </row>
    <row r="62" spans="1:13" ht="18" customHeight="1" x14ac:dyDescent="0.25">
      <c r="A62" s="21"/>
      <c r="B62" s="21"/>
      <c r="C62" s="21"/>
      <c r="D62" s="21"/>
      <c r="E62" s="21"/>
      <c r="F62" s="21"/>
      <c r="G62" s="26"/>
      <c r="H62" s="26"/>
      <c r="I62" s="24"/>
      <c r="J62" s="24"/>
      <c r="K62" s="24"/>
      <c r="L62" s="25"/>
      <c r="M62" s="25"/>
    </row>
    <row r="63" spans="1:13" ht="18" customHeight="1" x14ac:dyDescent="0.25">
      <c r="A63" s="21"/>
      <c r="B63" s="21"/>
      <c r="C63" s="21"/>
      <c r="D63" s="21"/>
      <c r="E63" s="21"/>
      <c r="F63" s="21"/>
      <c r="G63" s="26"/>
      <c r="H63" s="26"/>
      <c r="I63" s="24"/>
      <c r="J63" s="24"/>
      <c r="K63" s="24"/>
      <c r="L63" s="25"/>
      <c r="M63" s="25"/>
    </row>
    <row r="64" spans="1:13" ht="18" customHeight="1" x14ac:dyDescent="0.25">
      <c r="A64" s="21"/>
      <c r="B64" s="21"/>
      <c r="C64" s="21"/>
      <c r="D64" s="21"/>
      <c r="E64" s="21"/>
      <c r="F64" s="21"/>
      <c r="G64" s="26"/>
      <c r="H64" s="26"/>
      <c r="I64" s="24"/>
      <c r="J64" s="24"/>
      <c r="K64" s="24"/>
      <c r="L64" s="25"/>
      <c r="M64" s="25"/>
    </row>
    <row r="65" spans="1:13" ht="18" customHeight="1" x14ac:dyDescent="0.25">
      <c r="A65" s="21"/>
      <c r="B65" s="21"/>
      <c r="C65" s="21"/>
      <c r="D65" s="21"/>
      <c r="E65" s="21"/>
      <c r="F65" s="21"/>
      <c r="G65" s="26"/>
      <c r="H65" s="26"/>
      <c r="I65" s="24"/>
      <c r="J65" s="24"/>
      <c r="K65" s="24"/>
      <c r="L65" s="25"/>
      <c r="M65" s="25"/>
    </row>
    <row r="66" spans="1:13" ht="18" customHeight="1" x14ac:dyDescent="0.25">
      <c r="A66" s="21"/>
      <c r="B66" s="21"/>
      <c r="C66" s="21"/>
      <c r="D66" s="21"/>
      <c r="E66" s="21"/>
      <c r="F66" s="21"/>
      <c r="G66" s="26"/>
      <c r="H66" s="26"/>
      <c r="I66" s="24"/>
      <c r="J66" s="24"/>
      <c r="K66" s="24"/>
      <c r="L66" s="25"/>
      <c r="M66" s="25"/>
    </row>
    <row r="67" spans="1:13" ht="18" customHeight="1" x14ac:dyDescent="0.25">
      <c r="A67" s="21"/>
      <c r="B67" s="21"/>
      <c r="C67" s="21"/>
      <c r="D67" s="21"/>
      <c r="E67" s="21"/>
      <c r="F67" s="21"/>
      <c r="G67" s="26"/>
      <c r="H67" s="26"/>
      <c r="I67" s="24"/>
      <c r="J67" s="24"/>
      <c r="K67" s="24"/>
      <c r="L67" s="25"/>
      <c r="M67" s="25"/>
    </row>
    <row r="68" spans="1:13" ht="18" customHeight="1" x14ac:dyDescent="0.25">
      <c r="A68" s="21"/>
      <c r="B68" s="21"/>
      <c r="C68" s="21"/>
      <c r="D68" s="21"/>
      <c r="E68" s="21"/>
      <c r="F68" s="21"/>
      <c r="G68" s="26"/>
      <c r="H68" s="26"/>
      <c r="I68" s="24"/>
      <c r="J68" s="24"/>
      <c r="K68" s="24"/>
      <c r="L68" s="25"/>
      <c r="M68" s="25"/>
    </row>
    <row r="69" spans="1:13" ht="18" customHeight="1" x14ac:dyDescent="0.25">
      <c r="A69" s="21"/>
      <c r="B69" s="21"/>
      <c r="C69" s="21"/>
      <c r="D69" s="21"/>
      <c r="E69" s="21"/>
      <c r="F69" s="21"/>
      <c r="G69" s="26"/>
      <c r="H69" s="26"/>
      <c r="I69" s="24"/>
      <c r="J69" s="24"/>
      <c r="K69" s="24"/>
      <c r="L69" s="25"/>
      <c r="M69" s="25"/>
    </row>
    <row r="70" spans="1:13" ht="18" customHeight="1" x14ac:dyDescent="0.25">
      <c r="A70" s="21"/>
      <c r="B70" s="21"/>
      <c r="C70" s="21"/>
      <c r="D70" s="21"/>
      <c r="E70" s="21"/>
      <c r="F70" s="21"/>
      <c r="G70" s="26"/>
      <c r="H70" s="26"/>
      <c r="I70" s="24"/>
      <c r="J70" s="24"/>
      <c r="K70" s="24"/>
      <c r="L70" s="25"/>
      <c r="M70" s="25"/>
    </row>
    <row r="71" spans="1:13" ht="18" customHeight="1" x14ac:dyDescent="0.25">
      <c r="A71" s="21"/>
      <c r="B71" s="21"/>
      <c r="C71" s="21"/>
      <c r="D71" s="21"/>
      <c r="E71" s="21"/>
      <c r="F71" s="21"/>
      <c r="G71" s="26"/>
      <c r="H71" s="26"/>
      <c r="I71" s="24"/>
      <c r="J71" s="24"/>
      <c r="K71" s="24"/>
      <c r="L71" s="25"/>
      <c r="M71" s="25"/>
    </row>
    <row r="72" spans="1:13" ht="18" customHeight="1" x14ac:dyDescent="0.25">
      <c r="A72" s="21"/>
      <c r="B72" s="21"/>
      <c r="C72" s="21"/>
      <c r="D72" s="21"/>
      <c r="E72" s="21"/>
      <c r="F72" s="21"/>
      <c r="G72" s="26"/>
      <c r="H72" s="26"/>
      <c r="I72" s="24"/>
      <c r="J72" s="24"/>
      <c r="K72" s="24"/>
      <c r="L72" s="25"/>
      <c r="M72" s="25"/>
    </row>
    <row r="73" spans="1:13" ht="18" customHeight="1" x14ac:dyDescent="0.25">
      <c r="A73" s="21"/>
      <c r="B73" s="21"/>
      <c r="C73" s="21"/>
      <c r="D73" s="21"/>
      <c r="E73" s="21"/>
      <c r="F73" s="21"/>
      <c r="G73" s="26"/>
      <c r="H73" s="26"/>
      <c r="I73" s="24"/>
      <c r="J73" s="24"/>
      <c r="K73" s="24"/>
      <c r="L73" s="25"/>
      <c r="M73" s="25"/>
    </row>
    <row r="74" spans="1:13" ht="18" customHeight="1" x14ac:dyDescent="0.25">
      <c r="A74" s="21"/>
      <c r="B74" s="21"/>
      <c r="C74" s="21"/>
      <c r="D74" s="21"/>
      <c r="E74" s="21"/>
      <c r="F74" s="21"/>
      <c r="G74" s="26"/>
      <c r="H74" s="26"/>
      <c r="I74" s="24"/>
      <c r="J74" s="24"/>
      <c r="K74" s="24"/>
      <c r="L74" s="25"/>
      <c r="M74" s="25"/>
    </row>
    <row r="75" spans="1:13" ht="18" customHeight="1" x14ac:dyDescent="0.25">
      <c r="A75" s="21"/>
      <c r="B75" s="21"/>
      <c r="C75" s="21"/>
      <c r="D75" s="21"/>
      <c r="E75" s="21"/>
      <c r="F75" s="21"/>
      <c r="G75" s="26"/>
      <c r="H75" s="26"/>
      <c r="I75" s="24"/>
      <c r="J75" s="24"/>
      <c r="K75" s="24"/>
      <c r="L75" s="25"/>
      <c r="M75" s="25"/>
    </row>
    <row r="76" spans="1:13" ht="18" customHeight="1" x14ac:dyDescent="0.25">
      <c r="A76" s="21"/>
      <c r="B76" s="21"/>
      <c r="C76" s="21"/>
      <c r="D76" s="21"/>
      <c r="E76" s="21"/>
      <c r="F76" s="21"/>
      <c r="G76" s="26"/>
      <c r="H76" s="26"/>
      <c r="I76" s="24"/>
      <c r="J76" s="24"/>
      <c r="K76" s="24"/>
      <c r="L76" s="25"/>
      <c r="M76" s="25"/>
    </row>
    <row r="77" spans="1:13" ht="18" customHeight="1" x14ac:dyDescent="0.25">
      <c r="A77" s="21"/>
      <c r="B77" s="21"/>
      <c r="C77" s="21"/>
      <c r="D77" s="21"/>
      <c r="E77" s="21"/>
      <c r="F77" s="21"/>
      <c r="G77" s="26"/>
      <c r="H77" s="26"/>
      <c r="I77" s="24"/>
      <c r="J77" s="24"/>
      <c r="K77" s="24"/>
      <c r="L77" s="25"/>
      <c r="M77" s="25"/>
    </row>
    <row r="78" spans="1:13" ht="18" customHeight="1" x14ac:dyDescent="0.25">
      <c r="A78" s="21"/>
      <c r="B78" s="21"/>
      <c r="C78" s="21"/>
      <c r="D78" s="21"/>
      <c r="E78" s="21"/>
      <c r="F78" s="21"/>
      <c r="G78" s="26"/>
      <c r="H78" s="26"/>
      <c r="I78" s="24"/>
      <c r="J78" s="24"/>
      <c r="K78" s="24"/>
      <c r="L78" s="25"/>
      <c r="M78" s="25"/>
    </row>
    <row r="79" spans="1:13" ht="18" customHeight="1" x14ac:dyDescent="0.25">
      <c r="A79" s="21"/>
      <c r="B79" s="21"/>
      <c r="C79" s="21"/>
      <c r="D79" s="21"/>
      <c r="E79" s="21"/>
      <c r="F79" s="21"/>
      <c r="G79" s="26"/>
      <c r="H79" s="26"/>
      <c r="I79" s="24"/>
      <c r="J79" s="24"/>
      <c r="K79" s="24"/>
      <c r="L79" s="25"/>
      <c r="M79" s="25"/>
    </row>
    <row r="80" spans="1:13" ht="18" customHeight="1" x14ac:dyDescent="0.25">
      <c r="A80" s="21"/>
      <c r="B80" s="21"/>
      <c r="C80" s="21"/>
      <c r="D80" s="21"/>
      <c r="E80" s="21"/>
      <c r="F80" s="21"/>
      <c r="G80" s="26"/>
      <c r="H80" s="26"/>
      <c r="I80" s="24"/>
      <c r="J80" s="24"/>
      <c r="K80" s="24"/>
      <c r="L80" s="25"/>
      <c r="M80" s="25"/>
    </row>
    <row r="81" spans="1:13" ht="18" customHeight="1" x14ac:dyDescent="0.25">
      <c r="A81" s="21"/>
      <c r="B81" s="21"/>
      <c r="C81" s="21"/>
      <c r="D81" s="21"/>
      <c r="E81" s="21"/>
      <c r="F81" s="21"/>
      <c r="G81" s="26"/>
      <c r="H81" s="26"/>
      <c r="I81" s="24"/>
      <c r="J81" s="24"/>
      <c r="K81" s="24"/>
      <c r="L81" s="25"/>
      <c r="M81" s="25"/>
    </row>
    <row r="82" spans="1:13" ht="18" customHeight="1" x14ac:dyDescent="0.25">
      <c r="A82" s="21"/>
      <c r="B82" s="21"/>
      <c r="C82" s="21"/>
      <c r="D82" s="21"/>
      <c r="E82" s="21"/>
      <c r="F82" s="21"/>
      <c r="G82" s="26"/>
      <c r="H82" s="26"/>
      <c r="I82" s="24"/>
      <c r="J82" s="24"/>
      <c r="K82" s="24"/>
      <c r="L82" s="25"/>
      <c r="M82" s="25"/>
    </row>
    <row r="83" spans="1:13" ht="18" customHeight="1" x14ac:dyDescent="0.25">
      <c r="A83" s="21"/>
      <c r="B83" s="21"/>
      <c r="C83" s="21"/>
      <c r="D83" s="21"/>
      <c r="E83" s="21"/>
      <c r="F83" s="21"/>
      <c r="G83" s="26"/>
      <c r="H83" s="26"/>
      <c r="I83" s="24"/>
      <c r="J83" s="24"/>
      <c r="K83" s="24"/>
      <c r="L83" s="25"/>
      <c r="M83" s="25"/>
    </row>
    <row r="84" spans="1:13" ht="18" customHeight="1" x14ac:dyDescent="0.25">
      <c r="A84" s="21"/>
      <c r="B84" s="21"/>
      <c r="C84" s="21"/>
      <c r="D84" s="21"/>
      <c r="E84" s="21"/>
      <c r="F84" s="21"/>
      <c r="G84" s="26"/>
      <c r="H84" s="26"/>
      <c r="I84" s="24"/>
      <c r="J84" s="24"/>
      <c r="K84" s="24"/>
      <c r="L84" s="25"/>
      <c r="M84" s="25"/>
    </row>
  </sheetData>
  <mergeCells count="5">
    <mergeCell ref="B3:F3"/>
    <mergeCell ref="I3:K3"/>
    <mergeCell ref="L3:M3"/>
    <mergeCell ref="A1:N1"/>
    <mergeCell ref="A2:N2"/>
  </mergeCells>
  <dataValidations count="6">
    <dataValidation allowBlank="1" showErrorMessage="1" sqref="G5:G84" xr:uid="{10C14615-9385-45B8-BE3C-E892C3DF11B2}"/>
    <dataValidation type="list" allowBlank="1" showErrorMessage="1" sqref="D5:E84" xr:uid="{628DBF07-7449-46B5-B6F0-111A2A1B87A1}">
      <formula1>"Onpremise,Azure,AWS"</formula1>
    </dataValidation>
    <dataValidation type="list" allowBlank="1" showErrorMessage="1" sqref="I5:I84" xr:uid="{E0D99471-A700-4A39-B083-DA7F492500FB}">
      <formula1>"Pendiente,Confirmado,Rechazado"</formula1>
    </dataValidation>
    <dataValidation type="list" allowBlank="1" showErrorMessage="1" sqref="H15:H84" xr:uid="{E43929C6-FE1E-4C00-A3AF-210F7A7572F7}">
      <formula1>"CONSUME,PRODUCE"</formula1>
    </dataValidation>
    <dataValidation type="list" allowBlank="1" showErrorMessage="1" sqref="C5:C84" xr:uid="{3E345264-C302-4A9F-BB36-6D07B4507AB7}">
      <formula1>"INT,PRE,PRO"</formula1>
    </dataValidation>
    <dataValidation type="list" allowBlank="1" showErrorMessage="1" sqref="F5:F84" xr:uid="{7B09D2A6-BE79-4DDD-A84E-0CC2B4A567F0}">
      <formula1>"ClusterLink,Replicator"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D1691-FCD3-4CD4-9D60-5D9BD1DA3E35}">
  <sheetPr>
    <tabColor rgb="FFC00000"/>
  </sheetPr>
  <dimension ref="A1:R84"/>
  <sheetViews>
    <sheetView workbookViewId="0">
      <selection activeCell="F7" sqref="F7"/>
    </sheetView>
  </sheetViews>
  <sheetFormatPr defaultRowHeight="15" x14ac:dyDescent="0.25"/>
  <cols>
    <col min="1" max="1" width="24" style="75" customWidth="1"/>
    <col min="2" max="2" width="14.42578125" style="70" customWidth="1"/>
    <col min="3" max="3" width="15.42578125" style="77" customWidth="1"/>
    <col min="4" max="4" width="20" style="70" customWidth="1"/>
    <col min="5" max="5" width="14" style="70" customWidth="1"/>
    <col min="6" max="6" width="17.140625" style="70" customWidth="1"/>
    <col min="7" max="7" width="12" style="70" customWidth="1"/>
    <col min="8" max="8" width="22" style="70" customWidth="1"/>
    <col min="9" max="10" width="28" style="70" customWidth="1"/>
    <col min="11" max="11" width="20" style="76" customWidth="1"/>
    <col min="12" max="12" width="28" style="70" customWidth="1"/>
    <col min="13" max="13" width="42" style="70" customWidth="1"/>
    <col min="14" max="15" width="16" customWidth="1"/>
    <col min="16" max="16" width="22" customWidth="1"/>
    <col min="17" max="17" width="14" customWidth="1"/>
    <col min="18" max="18" width="18" customWidth="1"/>
  </cols>
  <sheetData>
    <row r="1" spans="1:18" ht="21.95" customHeight="1" x14ac:dyDescent="0.25">
      <c r="A1" s="100" t="s">
        <v>174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</row>
    <row r="2" spans="1:18" ht="21.95" customHeight="1" x14ac:dyDescent="0.25">
      <c r="A2" s="106" t="s">
        <v>62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</row>
    <row r="3" spans="1:18" ht="18" customHeight="1" x14ac:dyDescent="0.25">
      <c r="A3" s="107" t="s">
        <v>89</v>
      </c>
      <c r="B3" s="108"/>
      <c r="C3" s="109"/>
      <c r="D3" s="110" t="s">
        <v>175</v>
      </c>
      <c r="E3" s="111"/>
      <c r="F3" s="111"/>
      <c r="G3" s="111"/>
      <c r="H3" s="111"/>
      <c r="I3" s="111"/>
      <c r="J3" s="111"/>
      <c r="K3" s="111"/>
      <c r="L3" s="111"/>
      <c r="M3" s="112"/>
      <c r="N3" s="113" t="s">
        <v>90</v>
      </c>
      <c r="O3" s="114"/>
      <c r="P3" s="115"/>
      <c r="Q3" s="116" t="s">
        <v>91</v>
      </c>
      <c r="R3" s="117"/>
    </row>
    <row r="4" spans="1:18" ht="50.1" customHeight="1" x14ac:dyDescent="0.25">
      <c r="A4" s="73" t="s">
        <v>46</v>
      </c>
      <c r="B4" s="69" t="s">
        <v>66</v>
      </c>
      <c r="C4" s="44" t="s">
        <v>47</v>
      </c>
      <c r="D4" s="69" t="s">
        <v>67</v>
      </c>
      <c r="E4" s="69" t="s">
        <v>176</v>
      </c>
      <c r="F4" s="69" t="s">
        <v>93</v>
      </c>
      <c r="G4" s="69" t="s">
        <v>177</v>
      </c>
      <c r="H4" s="69" t="s">
        <v>178</v>
      </c>
      <c r="I4" s="69" t="s">
        <v>179</v>
      </c>
      <c r="J4" s="69" t="s">
        <v>180</v>
      </c>
      <c r="K4" s="69" t="s">
        <v>158</v>
      </c>
      <c r="L4" s="69" t="s">
        <v>181</v>
      </c>
      <c r="M4" s="69" t="s">
        <v>182</v>
      </c>
      <c r="N4" s="62" t="s">
        <v>183</v>
      </c>
      <c r="O4" s="62" t="s">
        <v>73</v>
      </c>
      <c r="P4" s="62" t="s">
        <v>74</v>
      </c>
      <c r="Q4" s="63" t="s">
        <v>76</v>
      </c>
      <c r="R4" s="63" t="s">
        <v>77</v>
      </c>
    </row>
    <row r="5" spans="1:18" ht="18" customHeight="1" x14ac:dyDescent="0.25">
      <c r="A5" s="72" t="s">
        <v>55</v>
      </c>
      <c r="B5" s="72" t="s">
        <v>78</v>
      </c>
      <c r="C5" s="30" t="str">
        <f>IFERROR(VLOOKUP(Solicitud_StreamProcessing!A5,Datos_Iniciativa[#All],4,FALSE),"")</f>
        <v>Miguel Sanz</v>
      </c>
      <c r="D5" s="72" t="s">
        <v>79</v>
      </c>
      <c r="E5" s="72" t="s">
        <v>87</v>
      </c>
      <c r="F5" s="72" t="s">
        <v>81</v>
      </c>
      <c r="G5" s="72" t="s">
        <v>184</v>
      </c>
      <c r="H5" s="72" t="s">
        <v>185</v>
      </c>
      <c r="I5" s="72" t="s">
        <v>141</v>
      </c>
      <c r="J5" s="72" t="s">
        <v>186</v>
      </c>
      <c r="K5" s="72">
        <v>4</v>
      </c>
      <c r="L5" s="72" t="s">
        <v>187</v>
      </c>
      <c r="M5" s="72" t="s">
        <v>188</v>
      </c>
      <c r="N5" s="64"/>
      <c r="O5" s="64" t="s">
        <v>83</v>
      </c>
      <c r="P5" s="64"/>
      <c r="Q5" s="65" t="s">
        <v>84</v>
      </c>
      <c r="R5" s="65" t="s">
        <v>86</v>
      </c>
    </row>
    <row r="6" spans="1:18" ht="18" customHeight="1" x14ac:dyDescent="0.25">
      <c r="A6" s="72"/>
      <c r="B6" s="72"/>
      <c r="C6" s="30" t="str">
        <f>IFERROR(VLOOKUP(Solicitud_StreamProcessing!A6,Datos_Iniciativa[#All],4,FALSE),"")</f>
        <v/>
      </c>
      <c r="D6" s="72"/>
      <c r="E6" s="72"/>
      <c r="F6" s="72"/>
      <c r="G6" s="72"/>
      <c r="H6" s="72"/>
      <c r="I6" s="72"/>
      <c r="J6" s="72"/>
      <c r="K6" s="72"/>
      <c r="L6" s="72"/>
      <c r="M6" s="72"/>
      <c r="N6" s="64"/>
      <c r="O6" s="64"/>
      <c r="P6" s="64"/>
      <c r="Q6" s="65"/>
      <c r="R6" s="65"/>
    </row>
    <row r="7" spans="1:18" ht="18" customHeight="1" x14ac:dyDescent="0.25">
      <c r="A7" s="72"/>
      <c r="B7" s="72"/>
      <c r="C7" s="30" t="str">
        <f>IFERROR(VLOOKUP(Solicitud_StreamProcessing!A7,Datos_Iniciativa[#All],4,FALSE),"")</f>
        <v/>
      </c>
      <c r="D7" s="72"/>
      <c r="E7" s="72"/>
      <c r="F7" s="72"/>
      <c r="G7" s="72"/>
      <c r="H7" s="72"/>
      <c r="I7" s="72"/>
      <c r="J7" s="72"/>
      <c r="K7" s="72"/>
      <c r="L7" s="72"/>
      <c r="M7" s="72"/>
      <c r="N7" s="67"/>
      <c r="O7" s="67"/>
      <c r="P7" s="67"/>
      <c r="Q7" s="68"/>
      <c r="R7" s="68"/>
    </row>
    <row r="8" spans="1:18" ht="18" customHeight="1" x14ac:dyDescent="0.25">
      <c r="A8" s="72"/>
      <c r="B8" s="72"/>
      <c r="C8" s="30" t="str">
        <f>IFERROR(VLOOKUP(Solicitud_StreamProcessing!A8,Datos_Iniciativa[#All],4,FALSE),"")</f>
        <v/>
      </c>
      <c r="D8" s="72"/>
      <c r="E8" s="72"/>
      <c r="F8" s="72"/>
      <c r="G8" s="72"/>
      <c r="H8" s="72"/>
      <c r="I8" s="72"/>
      <c r="J8" s="72"/>
      <c r="K8" s="72"/>
      <c r="L8" s="72"/>
      <c r="M8" s="72"/>
      <c r="N8" s="67"/>
      <c r="O8" s="67"/>
      <c r="P8" s="67"/>
      <c r="Q8" s="68"/>
      <c r="R8" s="68"/>
    </row>
    <row r="9" spans="1:18" ht="18" customHeight="1" x14ac:dyDescent="0.25">
      <c r="A9" s="72"/>
      <c r="B9" s="72"/>
      <c r="C9" s="30" t="str">
        <f>IFERROR(VLOOKUP(Solicitud_StreamProcessing!A9,Datos_Iniciativa[#All],4,FALSE),"")</f>
        <v/>
      </c>
      <c r="D9" s="72"/>
      <c r="E9" s="72"/>
      <c r="F9" s="72"/>
      <c r="G9" s="72"/>
      <c r="H9" s="72"/>
      <c r="I9" s="72"/>
      <c r="J9" s="72"/>
      <c r="K9" s="72"/>
      <c r="L9" s="72"/>
      <c r="M9" s="72"/>
      <c r="N9" s="67"/>
      <c r="O9" s="67"/>
      <c r="P9" s="67"/>
      <c r="Q9" s="68"/>
      <c r="R9" s="68"/>
    </row>
    <row r="10" spans="1:18" ht="18" customHeight="1" x14ac:dyDescent="0.25">
      <c r="A10" s="72"/>
      <c r="B10" s="72"/>
      <c r="C10" s="30" t="str">
        <f>IFERROR(VLOOKUP(Solicitud_StreamProcessing!A10,Datos_Iniciativa[#All],4,FALSE),"")</f>
        <v/>
      </c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67"/>
      <c r="O10" s="67"/>
      <c r="P10" s="67"/>
      <c r="Q10" s="68"/>
      <c r="R10" s="68"/>
    </row>
    <row r="11" spans="1:18" ht="18" customHeight="1" x14ac:dyDescent="0.25">
      <c r="A11" s="72"/>
      <c r="B11" s="72"/>
      <c r="C11" s="30" t="str">
        <f>IFERROR(VLOOKUP(Solicitud_StreamProcessing!A11,Datos_Iniciativa[#All],4,FALSE),"")</f>
        <v/>
      </c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67"/>
      <c r="O11" s="67"/>
      <c r="P11" s="67"/>
      <c r="Q11" s="68"/>
      <c r="R11" s="68"/>
    </row>
    <row r="12" spans="1:18" ht="18" customHeight="1" x14ac:dyDescent="0.25">
      <c r="A12" s="72"/>
      <c r="B12" s="72"/>
      <c r="C12" s="30" t="str">
        <f>IFERROR(VLOOKUP(Solicitud_StreamProcessing!A12,Datos_Iniciativa[#All],4,FALSE),"")</f>
        <v/>
      </c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67"/>
      <c r="O12" s="67"/>
      <c r="P12" s="67"/>
      <c r="Q12" s="68"/>
      <c r="R12" s="68"/>
    </row>
    <row r="13" spans="1:18" ht="18" customHeight="1" x14ac:dyDescent="0.25">
      <c r="A13" s="72"/>
      <c r="B13" s="72"/>
      <c r="C13" s="30" t="str">
        <f>IFERROR(VLOOKUP(Solicitud_StreamProcessing!A13,Datos_Iniciativa[#All],4,FALSE),"")</f>
        <v/>
      </c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67"/>
      <c r="O13" s="67"/>
      <c r="P13" s="67"/>
      <c r="Q13" s="68"/>
      <c r="R13" s="68"/>
    </row>
    <row r="14" spans="1:18" ht="18" customHeight="1" x14ac:dyDescent="0.25">
      <c r="A14" s="72"/>
      <c r="B14" s="72"/>
      <c r="C14" s="30" t="str">
        <f>IFERROR(VLOOKUP(Solicitud_StreamProcessing!A14,Datos_Iniciativa[#All],4,FALSE),"")</f>
        <v/>
      </c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67"/>
      <c r="O14" s="67"/>
      <c r="P14" s="67"/>
      <c r="Q14" s="68"/>
      <c r="R14" s="68"/>
    </row>
    <row r="15" spans="1:18" ht="18" customHeight="1" x14ac:dyDescent="0.25">
      <c r="A15" s="72"/>
      <c r="B15" s="72"/>
      <c r="C15" s="30" t="str">
        <f>IFERROR(VLOOKUP(Solicitud_StreamProcessing!A15,Datos_Iniciativa[#All],4,FALSE),"")</f>
        <v/>
      </c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67"/>
      <c r="O15" s="67"/>
      <c r="P15" s="67"/>
      <c r="Q15" s="68"/>
      <c r="R15" s="68"/>
    </row>
    <row r="16" spans="1:18" ht="18" customHeight="1" x14ac:dyDescent="0.25">
      <c r="A16" s="72"/>
      <c r="B16" s="72"/>
      <c r="C16" s="30" t="str">
        <f>IFERROR(VLOOKUP(Solicitud_StreamProcessing!A16,Datos_Iniciativa[#All],4,FALSE),"")</f>
        <v/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67"/>
      <c r="O16" s="67"/>
      <c r="P16" s="67"/>
      <c r="Q16" s="68"/>
      <c r="R16" s="68"/>
    </row>
    <row r="17" spans="1:18" ht="18" customHeight="1" x14ac:dyDescent="0.25">
      <c r="A17" s="72"/>
      <c r="B17" s="72"/>
      <c r="C17" s="30" t="str">
        <f>IFERROR(VLOOKUP(Solicitud_StreamProcessing!A17,Datos_Iniciativa[#All],4,FALSE),"")</f>
        <v/>
      </c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67"/>
      <c r="O17" s="67"/>
      <c r="P17" s="67"/>
      <c r="Q17" s="68"/>
      <c r="R17" s="68"/>
    </row>
    <row r="18" spans="1:18" ht="18" customHeight="1" x14ac:dyDescent="0.25">
      <c r="A18" s="72"/>
      <c r="B18" s="72"/>
      <c r="C18" s="30" t="str">
        <f>IFERROR(VLOOKUP(Solicitud_StreamProcessing!A18,Datos_Iniciativa[#All],4,FALSE),"")</f>
        <v/>
      </c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67"/>
      <c r="O18" s="67"/>
      <c r="P18" s="67"/>
      <c r="Q18" s="68"/>
      <c r="R18" s="68"/>
    </row>
    <row r="19" spans="1:18" ht="18" customHeight="1" x14ac:dyDescent="0.25">
      <c r="A19" s="72"/>
      <c r="B19" s="72"/>
      <c r="C19" s="30" t="str">
        <f>IFERROR(VLOOKUP(Solicitud_StreamProcessing!A19,Datos_Iniciativa[#All],4,FALSE),"")</f>
        <v/>
      </c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67"/>
      <c r="O19" s="67"/>
      <c r="P19" s="67"/>
      <c r="Q19" s="68"/>
      <c r="R19" s="68"/>
    </row>
    <row r="20" spans="1:18" ht="18" customHeight="1" x14ac:dyDescent="0.25">
      <c r="A20" s="72"/>
      <c r="B20" s="72"/>
      <c r="C20" s="30" t="str">
        <f>IFERROR(VLOOKUP(Solicitud_StreamProcessing!A20,Datos_Iniciativa[#All],4,FALSE),"")</f>
        <v/>
      </c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67"/>
      <c r="O20" s="67"/>
      <c r="P20" s="67"/>
      <c r="Q20" s="68"/>
      <c r="R20" s="68"/>
    </row>
    <row r="21" spans="1:18" ht="18" customHeight="1" x14ac:dyDescent="0.25">
      <c r="A21" s="72"/>
      <c r="B21" s="72"/>
      <c r="C21" s="30" t="str">
        <f>IFERROR(VLOOKUP(Solicitud_StreamProcessing!A21,Datos_Iniciativa[#All],4,FALSE),"")</f>
        <v/>
      </c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67"/>
      <c r="O21" s="67"/>
      <c r="P21" s="67"/>
      <c r="Q21" s="68"/>
      <c r="R21" s="68"/>
    </row>
    <row r="22" spans="1:18" ht="18" customHeight="1" x14ac:dyDescent="0.25">
      <c r="A22" s="72"/>
      <c r="B22" s="72"/>
      <c r="C22" s="30" t="str">
        <f>IFERROR(VLOOKUP(Solicitud_StreamProcessing!A22,Datos_Iniciativa[#All],4,FALSE),"")</f>
        <v/>
      </c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67"/>
      <c r="O22" s="67"/>
      <c r="P22" s="67"/>
      <c r="Q22" s="68"/>
      <c r="R22" s="68"/>
    </row>
    <row r="23" spans="1:18" ht="18" customHeight="1" x14ac:dyDescent="0.25">
      <c r="A23" s="72"/>
      <c r="B23" s="72"/>
      <c r="C23" s="30" t="str">
        <f>IFERROR(VLOOKUP(Solicitud_StreamProcessing!A23,Datos_Iniciativa[#All],4,FALSE),"")</f>
        <v/>
      </c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67"/>
      <c r="O23" s="67"/>
      <c r="P23" s="67"/>
      <c r="Q23" s="68"/>
      <c r="R23" s="68"/>
    </row>
    <row r="24" spans="1:18" ht="18" customHeight="1" x14ac:dyDescent="0.25">
      <c r="A24" s="72"/>
      <c r="B24" s="72"/>
      <c r="C24" s="30" t="str">
        <f>IFERROR(VLOOKUP(Solicitud_StreamProcessing!A24,Datos_Iniciativa[#All],4,FALSE),"")</f>
        <v/>
      </c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67"/>
      <c r="O24" s="67"/>
      <c r="P24" s="67"/>
      <c r="Q24" s="68"/>
      <c r="R24" s="68"/>
    </row>
    <row r="25" spans="1:18" ht="18" customHeight="1" x14ac:dyDescent="0.25">
      <c r="A25" s="72"/>
      <c r="B25" s="72"/>
      <c r="C25" s="30" t="str">
        <f>IFERROR(VLOOKUP(Solicitud_StreamProcessing!A25,Datos_Iniciativa[#All],4,FALSE),"")</f>
        <v/>
      </c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67"/>
      <c r="O25" s="67"/>
      <c r="P25" s="67"/>
      <c r="Q25" s="68"/>
      <c r="R25" s="68"/>
    </row>
    <row r="26" spans="1:18" ht="18" customHeight="1" x14ac:dyDescent="0.25">
      <c r="A26" s="72"/>
      <c r="B26" s="72"/>
      <c r="C26" s="30" t="str">
        <f>IFERROR(VLOOKUP(Solicitud_StreamProcessing!A26,Datos_Iniciativa[#All],4,FALSE),"")</f>
        <v/>
      </c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67"/>
      <c r="O26" s="67"/>
      <c r="P26" s="67"/>
      <c r="Q26" s="68"/>
      <c r="R26" s="68"/>
    </row>
    <row r="27" spans="1:18" ht="18" customHeight="1" x14ac:dyDescent="0.25">
      <c r="A27" s="72"/>
      <c r="B27" s="72"/>
      <c r="C27" s="30" t="str">
        <f>IFERROR(VLOOKUP(Solicitud_StreamProcessing!A27,Datos_Iniciativa[#All],4,FALSE),"")</f>
        <v/>
      </c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67"/>
      <c r="O27" s="67"/>
      <c r="P27" s="67"/>
      <c r="Q27" s="68"/>
      <c r="R27" s="68"/>
    </row>
    <row r="28" spans="1:18" ht="18" customHeight="1" x14ac:dyDescent="0.25">
      <c r="A28" s="72"/>
      <c r="B28" s="72"/>
      <c r="C28" s="30" t="str">
        <f>IFERROR(VLOOKUP(Solicitud_StreamProcessing!A28,Datos_Iniciativa[#All],4,FALSE),"")</f>
        <v/>
      </c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67"/>
      <c r="O28" s="67"/>
      <c r="P28" s="67"/>
      <c r="Q28" s="68"/>
      <c r="R28" s="68"/>
    </row>
    <row r="29" spans="1:18" ht="18" customHeight="1" x14ac:dyDescent="0.25">
      <c r="A29" s="72"/>
      <c r="B29" s="72"/>
      <c r="C29" s="30" t="str">
        <f>IFERROR(VLOOKUP(Solicitud_StreamProcessing!A29,Datos_Iniciativa[#All],4,FALSE),"")</f>
        <v/>
      </c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67"/>
      <c r="O29" s="67"/>
      <c r="P29" s="67"/>
      <c r="Q29" s="68"/>
      <c r="R29" s="68"/>
    </row>
    <row r="30" spans="1:18" ht="18" customHeight="1" x14ac:dyDescent="0.25">
      <c r="A30" s="72"/>
      <c r="B30" s="72"/>
      <c r="C30" s="30" t="str">
        <f>IFERROR(VLOOKUP(Solicitud_StreamProcessing!A30,Datos_Iniciativa[#All],4,FALSE),"")</f>
        <v/>
      </c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67"/>
      <c r="O30" s="67"/>
      <c r="P30" s="67"/>
      <c r="Q30" s="68"/>
      <c r="R30" s="68"/>
    </row>
    <row r="31" spans="1:18" ht="18" customHeight="1" x14ac:dyDescent="0.25">
      <c r="A31" s="72"/>
      <c r="B31" s="72"/>
      <c r="C31" s="30" t="str">
        <f>IFERROR(VLOOKUP(Solicitud_StreamProcessing!A31,Datos_Iniciativa[#All],4,FALSE),"")</f>
        <v/>
      </c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67"/>
      <c r="O31" s="67"/>
      <c r="P31" s="67"/>
      <c r="Q31" s="68"/>
      <c r="R31" s="68"/>
    </row>
    <row r="32" spans="1:18" ht="18" customHeight="1" x14ac:dyDescent="0.25">
      <c r="A32" s="72"/>
      <c r="B32" s="72"/>
      <c r="C32" s="30" t="str">
        <f>IFERROR(VLOOKUP(Solicitud_StreamProcessing!A32,Datos_Iniciativa[#All],4,FALSE),"")</f>
        <v/>
      </c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67"/>
      <c r="O32" s="67"/>
      <c r="P32" s="67"/>
      <c r="Q32" s="68"/>
      <c r="R32" s="68"/>
    </row>
    <row r="33" spans="1:18" ht="18" customHeight="1" x14ac:dyDescent="0.25">
      <c r="A33" s="72"/>
      <c r="B33" s="72"/>
      <c r="C33" s="30" t="str">
        <f>IFERROR(VLOOKUP(Solicitud_StreamProcessing!A33,Datos_Iniciativa[#All],4,FALSE),"")</f>
        <v/>
      </c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67"/>
      <c r="O33" s="67"/>
      <c r="P33" s="67"/>
      <c r="Q33" s="68"/>
      <c r="R33" s="68"/>
    </row>
    <row r="34" spans="1:18" ht="18" customHeight="1" x14ac:dyDescent="0.25">
      <c r="A34" s="72"/>
      <c r="B34" s="72"/>
      <c r="C34" s="30" t="str">
        <f>IFERROR(VLOOKUP(Solicitud_StreamProcessing!A34,Datos_Iniciativa[#All],4,FALSE),"")</f>
        <v/>
      </c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67"/>
      <c r="O34" s="67"/>
      <c r="P34" s="67"/>
      <c r="Q34" s="68"/>
      <c r="R34" s="68"/>
    </row>
    <row r="35" spans="1:18" ht="18" customHeight="1" x14ac:dyDescent="0.25">
      <c r="A35" s="72"/>
      <c r="B35" s="72"/>
      <c r="C35" s="30" t="str">
        <f>IFERROR(VLOOKUP(Solicitud_StreamProcessing!A35,Datos_Iniciativa[#All],4,FALSE),"")</f>
        <v/>
      </c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67"/>
      <c r="O35" s="67"/>
      <c r="P35" s="67"/>
      <c r="Q35" s="68"/>
      <c r="R35" s="68"/>
    </row>
    <row r="36" spans="1:18" ht="18" customHeight="1" x14ac:dyDescent="0.25">
      <c r="A36" s="72"/>
      <c r="B36" s="72"/>
      <c r="C36" s="30" t="str">
        <f>IFERROR(VLOOKUP(Solicitud_StreamProcessing!A36,Datos_Iniciativa[#All],4,FALSE),"")</f>
        <v/>
      </c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67"/>
      <c r="O36" s="67"/>
      <c r="P36" s="67"/>
      <c r="Q36" s="68"/>
      <c r="R36" s="68"/>
    </row>
    <row r="37" spans="1:18" ht="18" customHeight="1" x14ac:dyDescent="0.25">
      <c r="A37" s="72"/>
      <c r="B37" s="72"/>
      <c r="C37" s="30" t="str">
        <f>IFERROR(VLOOKUP(Solicitud_StreamProcessing!A37,Datos_Iniciativa[#All],4,FALSE),"")</f>
        <v/>
      </c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67"/>
      <c r="O37" s="67"/>
      <c r="P37" s="67"/>
      <c r="Q37" s="68"/>
      <c r="R37" s="68"/>
    </row>
    <row r="38" spans="1:18" ht="18" customHeight="1" x14ac:dyDescent="0.25">
      <c r="A38" s="72"/>
      <c r="B38" s="72"/>
      <c r="C38" s="30" t="str">
        <f>IFERROR(VLOOKUP(Solicitud_StreamProcessing!A38,Datos_Iniciativa[#All],4,FALSE),"")</f>
        <v/>
      </c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67"/>
      <c r="O38" s="67"/>
      <c r="P38" s="67"/>
      <c r="Q38" s="68"/>
      <c r="R38" s="68"/>
    </row>
    <row r="39" spans="1:18" ht="18" customHeight="1" x14ac:dyDescent="0.25">
      <c r="A39" s="72"/>
      <c r="B39" s="72"/>
      <c r="C39" s="30" t="str">
        <f>IFERROR(VLOOKUP(Solicitud_StreamProcessing!A39,Datos_Iniciativa[#All],4,FALSE),"")</f>
        <v/>
      </c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67"/>
      <c r="O39" s="67"/>
      <c r="P39" s="67"/>
      <c r="Q39" s="68"/>
      <c r="R39" s="68"/>
    </row>
    <row r="40" spans="1:18" ht="18" customHeight="1" x14ac:dyDescent="0.25">
      <c r="A40" s="72"/>
      <c r="B40" s="72"/>
      <c r="C40" s="30" t="str">
        <f>IFERROR(VLOOKUP(Solicitud_StreamProcessing!A40,Datos_Iniciativa[#All],4,FALSE),"")</f>
        <v/>
      </c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67"/>
      <c r="O40" s="67"/>
      <c r="P40" s="67"/>
      <c r="Q40" s="68"/>
      <c r="R40" s="68"/>
    </row>
    <row r="41" spans="1:18" ht="18" customHeight="1" x14ac:dyDescent="0.25">
      <c r="A41" s="72"/>
      <c r="B41" s="72"/>
      <c r="C41" s="30" t="str">
        <f>IFERROR(VLOOKUP(Solicitud_StreamProcessing!A41,Datos_Iniciativa[#All],4,FALSE),"")</f>
        <v/>
      </c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67"/>
      <c r="O41" s="67"/>
      <c r="P41" s="67"/>
      <c r="Q41" s="68"/>
      <c r="R41" s="68"/>
    </row>
    <row r="42" spans="1:18" ht="18" customHeight="1" x14ac:dyDescent="0.25">
      <c r="A42" s="72"/>
      <c r="B42" s="72"/>
      <c r="C42" s="30" t="str">
        <f>IFERROR(VLOOKUP(Solicitud_StreamProcessing!A42,Datos_Iniciativa[#All],4,FALSE),"")</f>
        <v/>
      </c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67"/>
      <c r="O42" s="67"/>
      <c r="P42" s="67"/>
      <c r="Q42" s="68"/>
      <c r="R42" s="68"/>
    </row>
    <row r="43" spans="1:18" ht="18" customHeight="1" x14ac:dyDescent="0.25">
      <c r="A43" s="72"/>
      <c r="B43" s="72"/>
      <c r="C43" s="30" t="str">
        <f>IFERROR(VLOOKUP(Solicitud_StreamProcessing!A43,Datos_Iniciativa[#All],4,FALSE),"")</f>
        <v/>
      </c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67"/>
      <c r="O43" s="67"/>
      <c r="P43" s="67"/>
      <c r="Q43" s="68"/>
      <c r="R43" s="68"/>
    </row>
    <row r="44" spans="1:18" ht="18" customHeight="1" x14ac:dyDescent="0.25">
      <c r="A44" s="72"/>
      <c r="B44" s="72"/>
      <c r="C44" s="30" t="str">
        <f>IFERROR(VLOOKUP(Solicitud_StreamProcessing!A44,Datos_Iniciativa[#All],4,FALSE),"")</f>
        <v/>
      </c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67"/>
      <c r="O44" s="67"/>
      <c r="P44" s="67"/>
      <c r="Q44" s="68"/>
      <c r="R44" s="68"/>
    </row>
    <row r="45" spans="1:18" ht="18" customHeight="1" x14ac:dyDescent="0.25">
      <c r="A45" s="72"/>
      <c r="B45" s="72"/>
      <c r="C45" s="30" t="str">
        <f>IFERROR(VLOOKUP(Solicitud_StreamProcessing!A45,Datos_Iniciativa[#All],4,FALSE),"")</f>
        <v/>
      </c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67"/>
      <c r="O45" s="67"/>
      <c r="P45" s="67"/>
      <c r="Q45" s="68"/>
      <c r="R45" s="68"/>
    </row>
    <row r="46" spans="1:18" ht="18" customHeight="1" x14ac:dyDescent="0.25">
      <c r="A46" s="72"/>
      <c r="B46" s="72"/>
      <c r="C46" s="30" t="str">
        <f>IFERROR(VLOOKUP(Solicitud_StreamProcessing!A46,Datos_Iniciativa[#All],4,FALSE),"")</f>
        <v/>
      </c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67"/>
      <c r="O46" s="67"/>
      <c r="P46" s="67"/>
      <c r="Q46" s="68"/>
      <c r="R46" s="68"/>
    </row>
    <row r="47" spans="1:18" ht="18" customHeight="1" x14ac:dyDescent="0.25">
      <c r="A47" s="72"/>
      <c r="B47" s="72"/>
      <c r="C47" s="30" t="str">
        <f>IFERROR(VLOOKUP(Solicitud_StreamProcessing!A47,Datos_Iniciativa[#All],4,FALSE),"")</f>
        <v/>
      </c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67"/>
      <c r="O47" s="67"/>
      <c r="P47" s="67"/>
      <c r="Q47" s="68"/>
      <c r="R47" s="68"/>
    </row>
    <row r="48" spans="1:18" ht="18" customHeight="1" x14ac:dyDescent="0.25">
      <c r="A48" s="72"/>
      <c r="B48" s="72"/>
      <c r="C48" s="30" t="str">
        <f>IFERROR(VLOOKUP(Solicitud_StreamProcessing!A48,Datos_Iniciativa[#All],4,FALSE),"")</f>
        <v/>
      </c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67"/>
      <c r="O48" s="67"/>
      <c r="P48" s="67"/>
      <c r="Q48" s="68"/>
      <c r="R48" s="68"/>
    </row>
    <row r="49" spans="1:18" ht="18" customHeight="1" x14ac:dyDescent="0.25">
      <c r="A49" s="72"/>
      <c r="B49" s="72"/>
      <c r="C49" s="30" t="str">
        <f>IFERROR(VLOOKUP(Solicitud_StreamProcessing!A49,Datos_Iniciativa[#All],4,FALSE),"")</f>
        <v/>
      </c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67"/>
      <c r="O49" s="67"/>
      <c r="P49" s="67"/>
      <c r="Q49" s="68"/>
      <c r="R49" s="68"/>
    </row>
    <row r="50" spans="1:18" ht="18" customHeight="1" x14ac:dyDescent="0.25">
      <c r="A50" s="72"/>
      <c r="B50" s="72"/>
      <c r="C50" s="30" t="str">
        <f>IFERROR(VLOOKUP(Solicitud_StreamProcessing!A50,Datos_Iniciativa[#All],4,FALSE),"")</f>
        <v/>
      </c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67"/>
      <c r="O50" s="67"/>
      <c r="P50" s="67"/>
      <c r="Q50" s="68"/>
      <c r="R50" s="68"/>
    </row>
    <row r="51" spans="1:18" ht="18" customHeight="1" x14ac:dyDescent="0.25">
      <c r="A51" s="72"/>
      <c r="B51" s="72"/>
      <c r="C51" s="30" t="str">
        <f>IFERROR(VLOOKUP(Solicitud_StreamProcessing!A51,Datos_Iniciativa[#All],4,FALSE),"")</f>
        <v/>
      </c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67"/>
      <c r="O51" s="67"/>
      <c r="P51" s="67"/>
      <c r="Q51" s="68"/>
      <c r="R51" s="68"/>
    </row>
    <row r="52" spans="1:18" ht="18" customHeight="1" x14ac:dyDescent="0.25">
      <c r="A52" s="72"/>
      <c r="B52" s="72"/>
      <c r="C52" s="30" t="str">
        <f>IFERROR(VLOOKUP(Solicitud_StreamProcessing!A52,Datos_Iniciativa[#All],4,FALSE),"")</f>
        <v/>
      </c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67"/>
      <c r="O52" s="67"/>
      <c r="P52" s="67"/>
      <c r="Q52" s="68"/>
      <c r="R52" s="68"/>
    </row>
    <row r="53" spans="1:18" ht="18" customHeight="1" x14ac:dyDescent="0.25">
      <c r="A53" s="72"/>
      <c r="B53" s="72"/>
      <c r="C53" s="30" t="str">
        <f>IFERROR(VLOOKUP(Solicitud_StreamProcessing!A53,Datos_Iniciativa[#All],4,FALSE),"")</f>
        <v/>
      </c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67"/>
      <c r="O53" s="67"/>
      <c r="P53" s="67"/>
      <c r="Q53" s="68"/>
      <c r="R53" s="68"/>
    </row>
    <row r="54" spans="1:18" ht="18" customHeight="1" x14ac:dyDescent="0.25">
      <c r="A54" s="72"/>
      <c r="B54" s="72"/>
      <c r="C54" s="30" t="str">
        <f>IFERROR(VLOOKUP(Solicitud_StreamProcessing!A54,Datos_Iniciativa[#All],4,FALSE),"")</f>
        <v/>
      </c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67"/>
      <c r="O54" s="67"/>
      <c r="P54" s="67"/>
      <c r="Q54" s="68"/>
      <c r="R54" s="68"/>
    </row>
    <row r="55" spans="1:18" ht="18" customHeight="1" x14ac:dyDescent="0.25">
      <c r="A55" s="72"/>
      <c r="B55" s="72"/>
      <c r="C55" s="30" t="str">
        <f>IFERROR(VLOOKUP(Solicitud_StreamProcessing!A55,Datos_Iniciativa[#All],4,FALSE),"")</f>
        <v/>
      </c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67"/>
      <c r="O55" s="67"/>
      <c r="P55" s="67"/>
      <c r="Q55" s="68"/>
      <c r="R55" s="68"/>
    </row>
    <row r="56" spans="1:18" ht="18" customHeight="1" x14ac:dyDescent="0.25">
      <c r="A56" s="72"/>
      <c r="B56" s="72"/>
      <c r="C56" s="30" t="str">
        <f>IFERROR(VLOOKUP(Solicitud_StreamProcessing!A56,Datos_Iniciativa[#All],4,FALSE),"")</f>
        <v/>
      </c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67"/>
      <c r="O56" s="67"/>
      <c r="P56" s="67"/>
      <c r="Q56" s="68"/>
      <c r="R56" s="68"/>
    </row>
    <row r="57" spans="1:18" ht="18" customHeight="1" x14ac:dyDescent="0.25">
      <c r="A57" s="72"/>
      <c r="B57" s="72"/>
      <c r="C57" s="30" t="str">
        <f>IFERROR(VLOOKUP(Solicitud_StreamProcessing!A57,Datos_Iniciativa[#All],4,FALSE),"")</f>
        <v/>
      </c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67"/>
      <c r="O57" s="67"/>
      <c r="P57" s="67"/>
      <c r="Q57" s="68"/>
      <c r="R57" s="68"/>
    </row>
    <row r="58" spans="1:18" ht="18" customHeight="1" x14ac:dyDescent="0.25">
      <c r="A58" s="72"/>
      <c r="B58" s="72"/>
      <c r="C58" s="30" t="str">
        <f>IFERROR(VLOOKUP(Solicitud_StreamProcessing!A58,Datos_Iniciativa[#All],4,FALSE),"")</f>
        <v/>
      </c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67"/>
      <c r="O58" s="67"/>
      <c r="P58" s="67"/>
      <c r="Q58" s="68"/>
      <c r="R58" s="68"/>
    </row>
    <row r="59" spans="1:18" ht="18" customHeight="1" x14ac:dyDescent="0.25">
      <c r="A59" s="72"/>
      <c r="B59" s="72"/>
      <c r="C59" s="30" t="str">
        <f>IFERROR(VLOOKUP(Solicitud_StreamProcessing!A59,Datos_Iniciativa[#All],4,FALSE),"")</f>
        <v/>
      </c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67"/>
      <c r="O59" s="67"/>
      <c r="P59" s="67"/>
      <c r="Q59" s="68"/>
      <c r="R59" s="68"/>
    </row>
    <row r="60" spans="1:18" ht="18" customHeight="1" x14ac:dyDescent="0.25">
      <c r="A60" s="72"/>
      <c r="B60" s="72"/>
      <c r="C60" s="30" t="str">
        <f>IFERROR(VLOOKUP(Solicitud_StreamProcessing!A60,Datos_Iniciativa[#All],4,FALSE),"")</f>
        <v/>
      </c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67"/>
      <c r="O60" s="67"/>
      <c r="P60" s="67"/>
      <c r="Q60" s="68"/>
      <c r="R60" s="68"/>
    </row>
    <row r="61" spans="1:18" ht="18" customHeight="1" x14ac:dyDescent="0.25">
      <c r="A61" s="72"/>
      <c r="B61" s="72"/>
      <c r="C61" s="30" t="str">
        <f>IFERROR(VLOOKUP(Solicitud_StreamProcessing!A61,Datos_Iniciativa[#All],4,FALSE),"")</f>
        <v/>
      </c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67"/>
      <c r="O61" s="67"/>
      <c r="P61" s="67"/>
      <c r="Q61" s="68"/>
      <c r="R61" s="68"/>
    </row>
    <row r="62" spans="1:18" ht="18" customHeight="1" x14ac:dyDescent="0.25">
      <c r="A62" s="72"/>
      <c r="B62" s="72"/>
      <c r="C62" s="30" t="str">
        <f>IFERROR(VLOOKUP(Solicitud_StreamProcessing!A62,Datos_Iniciativa[#All],4,FALSE),"")</f>
        <v/>
      </c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67"/>
      <c r="O62" s="67"/>
      <c r="P62" s="67"/>
      <c r="Q62" s="68"/>
      <c r="R62" s="68"/>
    </row>
    <row r="63" spans="1:18" ht="18" customHeight="1" x14ac:dyDescent="0.25">
      <c r="A63" s="72"/>
      <c r="B63" s="72"/>
      <c r="C63" s="30" t="str">
        <f>IFERROR(VLOOKUP(Solicitud_StreamProcessing!A63,Datos_Iniciativa[#All],4,FALSE),"")</f>
        <v/>
      </c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67"/>
      <c r="O63" s="67"/>
      <c r="P63" s="67"/>
      <c r="Q63" s="68"/>
      <c r="R63" s="68"/>
    </row>
    <row r="64" spans="1:18" ht="18" customHeight="1" x14ac:dyDescent="0.25">
      <c r="A64" s="72"/>
      <c r="B64" s="72"/>
      <c r="C64" s="30" t="str">
        <f>IFERROR(VLOOKUP(Solicitud_StreamProcessing!A64,Datos_Iniciativa[#All],4,FALSE),"")</f>
        <v/>
      </c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67"/>
      <c r="O64" s="67"/>
      <c r="P64" s="67"/>
      <c r="Q64" s="68"/>
      <c r="R64" s="68"/>
    </row>
    <row r="65" spans="1:18" ht="18" customHeight="1" x14ac:dyDescent="0.25">
      <c r="A65" s="72"/>
      <c r="B65" s="72"/>
      <c r="C65" s="30" t="str">
        <f>IFERROR(VLOOKUP(Solicitud_StreamProcessing!A65,Datos_Iniciativa[#All],4,FALSE),"")</f>
        <v/>
      </c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67"/>
      <c r="O65" s="67"/>
      <c r="P65" s="67"/>
      <c r="Q65" s="68"/>
      <c r="R65" s="68"/>
    </row>
    <row r="66" spans="1:18" ht="18" customHeight="1" x14ac:dyDescent="0.25">
      <c r="A66" s="72"/>
      <c r="B66" s="72"/>
      <c r="C66" s="30" t="str">
        <f>IFERROR(VLOOKUP(Solicitud_StreamProcessing!A66,Datos_Iniciativa[#All],4,FALSE),"")</f>
        <v/>
      </c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67"/>
      <c r="O66" s="67"/>
      <c r="P66" s="67"/>
      <c r="Q66" s="68"/>
      <c r="R66" s="68"/>
    </row>
    <row r="67" spans="1:18" ht="18" customHeight="1" x14ac:dyDescent="0.25">
      <c r="A67" s="72"/>
      <c r="B67" s="72"/>
      <c r="C67" s="30" t="str">
        <f>IFERROR(VLOOKUP(Solicitud_StreamProcessing!A67,Datos_Iniciativa[#All],4,FALSE),"")</f>
        <v/>
      </c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67"/>
      <c r="O67" s="67"/>
      <c r="P67" s="67"/>
      <c r="Q67" s="68"/>
      <c r="R67" s="68"/>
    </row>
    <row r="68" spans="1:18" ht="18" customHeight="1" x14ac:dyDescent="0.25">
      <c r="A68" s="72"/>
      <c r="B68" s="72"/>
      <c r="C68" s="30" t="str">
        <f>IFERROR(VLOOKUP(Solicitud_StreamProcessing!A68,Datos_Iniciativa[#All],4,FALSE),"")</f>
        <v/>
      </c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67"/>
      <c r="O68" s="67"/>
      <c r="P68" s="67"/>
      <c r="Q68" s="68"/>
      <c r="R68" s="68"/>
    </row>
    <row r="69" spans="1:18" ht="18" customHeight="1" x14ac:dyDescent="0.25">
      <c r="A69" s="72"/>
      <c r="B69" s="72"/>
      <c r="C69" s="30" t="str">
        <f>IFERROR(VLOOKUP(Solicitud_StreamProcessing!A69,Datos_Iniciativa[#All],4,FALSE),"")</f>
        <v/>
      </c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67"/>
      <c r="O69" s="67"/>
      <c r="P69" s="67"/>
      <c r="Q69" s="68"/>
      <c r="R69" s="68"/>
    </row>
    <row r="70" spans="1:18" ht="18" customHeight="1" x14ac:dyDescent="0.25">
      <c r="A70" s="72"/>
      <c r="B70" s="72"/>
      <c r="C70" s="30" t="str">
        <f>IFERROR(VLOOKUP(Solicitud_StreamProcessing!A70,Datos_Iniciativa[#All],4,FALSE),"")</f>
        <v/>
      </c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67"/>
      <c r="O70" s="67"/>
      <c r="P70" s="67"/>
      <c r="Q70" s="68"/>
      <c r="R70" s="68"/>
    </row>
    <row r="71" spans="1:18" ht="18" customHeight="1" x14ac:dyDescent="0.25">
      <c r="A71" s="72"/>
      <c r="B71" s="72"/>
      <c r="C71" s="30" t="str">
        <f>IFERROR(VLOOKUP(Solicitud_StreamProcessing!A71,Datos_Iniciativa[#All],4,FALSE),"")</f>
        <v/>
      </c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67"/>
      <c r="O71" s="67"/>
      <c r="P71" s="67"/>
      <c r="Q71" s="68"/>
      <c r="R71" s="68"/>
    </row>
    <row r="72" spans="1:18" ht="18" customHeight="1" x14ac:dyDescent="0.25">
      <c r="A72" s="72"/>
      <c r="B72" s="72"/>
      <c r="C72" s="30" t="str">
        <f>IFERROR(VLOOKUP(Solicitud_StreamProcessing!A72,Datos_Iniciativa[#All],4,FALSE),"")</f>
        <v/>
      </c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67"/>
      <c r="O72" s="67"/>
      <c r="P72" s="67"/>
      <c r="Q72" s="68"/>
      <c r="R72" s="68"/>
    </row>
    <row r="73" spans="1:18" ht="18" customHeight="1" x14ac:dyDescent="0.25">
      <c r="A73" s="72"/>
      <c r="B73" s="72"/>
      <c r="C73" s="30" t="str">
        <f>IFERROR(VLOOKUP(Solicitud_StreamProcessing!A73,Datos_Iniciativa[#All],4,FALSE),"")</f>
        <v/>
      </c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67"/>
      <c r="O73" s="67"/>
      <c r="P73" s="67"/>
      <c r="Q73" s="68"/>
      <c r="R73" s="68"/>
    </row>
    <row r="74" spans="1:18" ht="18" customHeight="1" x14ac:dyDescent="0.25">
      <c r="A74" s="72"/>
      <c r="B74" s="72"/>
      <c r="C74" s="30" t="str">
        <f>IFERROR(VLOOKUP(Solicitud_StreamProcessing!A74,Datos_Iniciativa[#All],4,FALSE),"")</f>
        <v/>
      </c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67"/>
      <c r="O74" s="67"/>
      <c r="P74" s="67"/>
      <c r="Q74" s="68"/>
      <c r="R74" s="68"/>
    </row>
    <row r="75" spans="1:18" ht="18" customHeight="1" x14ac:dyDescent="0.25">
      <c r="A75" s="72"/>
      <c r="B75" s="72"/>
      <c r="C75" s="30" t="str">
        <f>IFERROR(VLOOKUP(Solicitud_StreamProcessing!A75,Datos_Iniciativa[#All],4,FALSE),"")</f>
        <v/>
      </c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67"/>
      <c r="O75" s="67"/>
      <c r="P75" s="67"/>
      <c r="Q75" s="68"/>
      <c r="R75" s="68"/>
    </row>
    <row r="76" spans="1:18" ht="18" customHeight="1" x14ac:dyDescent="0.25">
      <c r="A76" s="72"/>
      <c r="B76" s="72"/>
      <c r="C76" s="30" t="str">
        <f>IFERROR(VLOOKUP(Solicitud_StreamProcessing!A76,Datos_Iniciativa[#All],4,FALSE),"")</f>
        <v/>
      </c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67"/>
      <c r="O76" s="67"/>
      <c r="P76" s="67"/>
      <c r="Q76" s="68"/>
      <c r="R76" s="68"/>
    </row>
    <row r="77" spans="1:18" ht="18" customHeight="1" x14ac:dyDescent="0.25">
      <c r="A77" s="72"/>
      <c r="B77" s="72"/>
      <c r="C77" s="30" t="str">
        <f>IFERROR(VLOOKUP(Solicitud_StreamProcessing!A77,Datos_Iniciativa[#All],4,FALSE),"")</f>
        <v/>
      </c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67"/>
      <c r="O77" s="67"/>
      <c r="P77" s="67"/>
      <c r="Q77" s="68"/>
      <c r="R77" s="68"/>
    </row>
    <row r="78" spans="1:18" ht="18" customHeight="1" x14ac:dyDescent="0.25">
      <c r="A78" s="72"/>
      <c r="B78" s="72"/>
      <c r="C78" s="30" t="str">
        <f>IFERROR(VLOOKUP(Solicitud_StreamProcessing!A78,Datos_Iniciativa[#All],4,FALSE),"")</f>
        <v/>
      </c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67"/>
      <c r="O78" s="67"/>
      <c r="P78" s="67"/>
      <c r="Q78" s="68"/>
      <c r="R78" s="68"/>
    </row>
    <row r="79" spans="1:18" ht="18" customHeight="1" x14ac:dyDescent="0.25">
      <c r="A79" s="72"/>
      <c r="B79" s="72"/>
      <c r="C79" s="30" t="str">
        <f>IFERROR(VLOOKUP(Solicitud_StreamProcessing!A79,Datos_Iniciativa[#All],4,FALSE),"")</f>
        <v/>
      </c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67"/>
      <c r="O79" s="67"/>
      <c r="P79" s="67"/>
      <c r="Q79" s="68"/>
      <c r="R79" s="68"/>
    </row>
    <row r="80" spans="1:18" ht="18" customHeight="1" x14ac:dyDescent="0.25">
      <c r="A80" s="72"/>
      <c r="B80" s="72"/>
      <c r="C80" s="30" t="str">
        <f>IFERROR(VLOOKUP(Solicitud_StreamProcessing!A80,Datos_Iniciativa[#All],4,FALSE),"")</f>
        <v/>
      </c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67"/>
      <c r="O80" s="67"/>
      <c r="P80" s="67"/>
      <c r="Q80" s="68"/>
      <c r="R80" s="68"/>
    </row>
    <row r="81" spans="1:18" ht="18" customHeight="1" x14ac:dyDescent="0.25">
      <c r="A81" s="72"/>
      <c r="B81" s="72"/>
      <c r="C81" s="30" t="str">
        <f>IFERROR(VLOOKUP(Solicitud_StreamProcessing!A81,Datos_Iniciativa[#All],4,FALSE),"")</f>
        <v/>
      </c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67"/>
      <c r="O81" s="67"/>
      <c r="P81" s="67"/>
      <c r="Q81" s="68"/>
      <c r="R81" s="68"/>
    </row>
    <row r="82" spans="1:18" ht="18" customHeight="1" x14ac:dyDescent="0.25">
      <c r="A82" s="72"/>
      <c r="B82" s="72"/>
      <c r="C82" s="30" t="str">
        <f>IFERROR(VLOOKUP(Solicitud_StreamProcessing!A82,Datos_Iniciativa[#All],4,FALSE),"")</f>
        <v/>
      </c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67"/>
      <c r="O82" s="67"/>
      <c r="P82" s="67"/>
      <c r="Q82" s="68"/>
      <c r="R82" s="68"/>
    </row>
    <row r="83" spans="1:18" ht="18" customHeight="1" x14ac:dyDescent="0.25">
      <c r="A83" s="72"/>
      <c r="B83" s="72"/>
      <c r="C83" s="30" t="str">
        <f>IFERROR(VLOOKUP(Solicitud_StreamProcessing!A83,Datos_Iniciativa[#All],4,FALSE),"")</f>
        <v/>
      </c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67"/>
      <c r="O83" s="67"/>
      <c r="P83" s="67"/>
      <c r="Q83" s="68"/>
      <c r="R83" s="68"/>
    </row>
    <row r="84" spans="1:18" ht="18" customHeight="1" x14ac:dyDescent="0.25">
      <c r="A84" s="74"/>
      <c r="B84" s="72"/>
      <c r="C84" s="30" t="str">
        <f>IFERROR(VLOOKUP(Solicitud_StreamProcessing!A84,Datos_Iniciativa[#All],4,FALSE),"")</f>
        <v/>
      </c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67"/>
      <c r="O84" s="67"/>
      <c r="P84" s="67"/>
      <c r="Q84" s="68"/>
      <c r="R84" s="68"/>
    </row>
  </sheetData>
  <mergeCells count="6">
    <mergeCell ref="A1:R1"/>
    <mergeCell ref="A2:R2"/>
    <mergeCell ref="A3:C3"/>
    <mergeCell ref="D3:M3"/>
    <mergeCell ref="N3:P3"/>
    <mergeCell ref="Q3:R3"/>
  </mergeCells>
  <phoneticPr fontId="18" type="noConversion"/>
  <dataValidations count="5">
    <dataValidation type="list" allowBlank="1" showErrorMessage="1" sqref="G5:G1048576" xr:uid="{DC19CD0E-005F-4558-A17F-5FD86728C329}">
      <formula1>"ksqlDB,Flink"</formula1>
    </dataValidation>
    <dataValidation type="list" allowBlank="1" showErrorMessage="1" sqref="F85:F1048576" xr:uid="{A34D5AE0-EE38-4BDD-A667-37338DB3DF13}">
      <formula1>"Onpremise,Azure,AWS,Hybrid"</formula1>
    </dataValidation>
    <dataValidation type="list" allowBlank="1" showInputMessage="1" showErrorMessage="1" promptTitle="Entorno" prompt="NO disponible en INT" sqref="E5:E1048576" xr:uid="{12D03E5D-4A77-457F-ABBE-9A5B16739D30}">
      <formula1>"PRE,PRO"</formula1>
    </dataValidation>
    <dataValidation type="list" allowBlank="1" showErrorMessage="1" sqref="D5:D1048576" xr:uid="{9D339F0B-F98E-4CB2-AAA3-2D4609D171A7}">
      <formula1>"ALTA,MODIFICACION,BAJA"</formula1>
    </dataValidation>
    <dataValidation type="list" allowBlank="1" showErrorMessage="1" sqref="F5:F84" xr:uid="{9704327B-FA30-444A-B75D-0348A97920FB}">
      <formula1>"Onpremise,Azure,AWS"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5FABD56-0ADE-4E0A-BD1F-C097187FAF6A}">
          <x14:formula1>
            <xm:f>Datos_Iniciativa!$A$14:$A$33</xm:f>
          </x14:formula1>
          <xm:sqref>A5:A1048576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2024B-C2DF-4126-B55C-5DA90E2749F7}">
  <dimension ref="A4:S15"/>
  <sheetViews>
    <sheetView workbookViewId="0">
      <selection activeCell="A15" sqref="A15"/>
    </sheetView>
  </sheetViews>
  <sheetFormatPr defaultRowHeight="15" x14ac:dyDescent="0.25"/>
  <cols>
    <col min="1" max="1" width="32.5703125" bestFit="1" customWidth="1"/>
    <col min="2" max="2" width="19.140625" bestFit="1" customWidth="1"/>
  </cols>
  <sheetData>
    <row r="4" spans="1:19" x14ac:dyDescent="0.25">
      <c r="S4" t="str" cm="1">
        <f t="array" ref="S4">TRANSPOSE(_xlfn._xlws.SORT(_xlfn._xlws.FILTER(Solicitud_Topic!J5:J84,Solicitud_Topic!S5:S84="SI","")))</f>
        <v>a3101-archdoc-transaccion-iniciada</v>
      </c>
    </row>
    <row r="5" spans="1:19" x14ac:dyDescent="0.25">
      <c r="S5" t="str" cm="1">
        <f t="array" ref="S5">TRANSPOSE(_xlfn._xlws.SORT(_xlfn._xlws.FILTER(Solicitud_Topic!A5:A84,Solicitud_Topic!S5:S84="SI","")))</f>
        <v>Archivo Documental</v>
      </c>
    </row>
    <row r="6" spans="1:19" x14ac:dyDescent="0.25">
      <c r="S6" t="str" cm="1">
        <f t="array" ref="S6">TRANSPOSE(_xlfn._xlws.SORT(_xlfn._xlws.FILTER(Solicitud_Topic['[SOL'] Owner_Tecnico],Solicitud_Topic!S5:S84="SI","")))</f>
        <v>Miguel Sanz</v>
      </c>
    </row>
    <row r="7" spans="1:19" x14ac:dyDescent="0.25">
      <c r="S7" t="str" cm="1">
        <f t="array" ref="S7">TRANSPOSE(_xlfn._xlws.SORT(_xlfn._xlws.FILTER(Solicitud_Topic['[SOL'] Entorno
INT / PRE / PRO],Solicitud_Topic!S5:S84="SI","")))</f>
        <v>PRO</v>
      </c>
    </row>
    <row r="8" spans="1:19" x14ac:dyDescent="0.25">
      <c r="S8" t="str" cm="1">
        <f t="array" ref="S8">TRANSPOSE(_xlfn._xlws.SORT(_xlfn._xlws.FILTER(Solicitud_Topic['[SOL'] CPD_Cloud],Solicitud_Topic!S5:S84="SI","")))</f>
        <v>Onpremise</v>
      </c>
    </row>
    <row r="9" spans="1:19" x14ac:dyDescent="0.25">
      <c r="S9" t="str" cm="1">
        <f t="array" ref="S9">TRANSPOSE(_xlfn._xlws.SORT(_xlfn._xlws.FILTER(Solicitud_Topic['[SOL'] Criticidad
Alta / Media / Baja],Solicitud_Topic!S5:S84="SI","")))</f>
        <v>Alta</v>
      </c>
    </row>
    <row r="15" spans="1:19" x14ac:dyDescent="0.25">
      <c r="A15" t="str" cm="1">
        <f t="array" ref="A15">TRANSPOSE(_xlfn._xlws.SORT(_xlfn._xlws.FILTER(4:4,4:4&lt;&gt;"","")))</f>
        <v>a3101-archdoc-transaccion-iniciada</v>
      </c>
      <c r="B15" t="str" cm="1">
        <f t="array" ref="B15">TRANSPOSE(_xlfn._xlws.SORT(_xlfn._xlws.FILTER(5:5,5:5&lt;&gt;"","")))</f>
        <v>Archivo Documental</v>
      </c>
      <c r="C15" t="str" cm="1">
        <f t="array" ref="C15">TRANSPOSE(_xlfn._xlws.SORT(_xlfn._xlws.FILTER(6:6,6:6&lt;&gt;"","")))</f>
        <v>Miguel Sanz</v>
      </c>
      <c r="D15" t="str" cm="1">
        <f t="array" ref="D15">TRANSPOSE(_xlfn._xlws.SORT(_xlfn._xlws.FILTER(7:7,7:7&lt;&gt;"","")))</f>
        <v>PRO</v>
      </c>
      <c r="E15" t="str" cm="1">
        <f t="array" ref="E15">TRANSPOSE(_xlfn._xlws.SORT(_xlfn._xlws.FILTER(8:8,8:8&lt;&gt;"","")))</f>
        <v>Onpremise</v>
      </c>
      <c r="F15" t="str" cm="1">
        <f t="array" ref="F15">TRANSPOSE(_xlfn._xlws.SORT(_xlfn._xlws.FILTER(9:9,9:9&lt;&gt;"","")))</f>
        <v>Alta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0ee1ac-0803-4a77-b07a-92d613f33fbe">
      <Terms xmlns="http://schemas.microsoft.com/office/infopath/2007/PartnerControls"/>
    </lcf76f155ced4ddcb4097134ff3c332f>
    <TaxCatchAll xmlns="013407f8-56c1-4544-92db-1297f3f5d8c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84858DAF6E5C4380C4570326BBD233" ma:contentTypeVersion="14" ma:contentTypeDescription="Create a new document." ma:contentTypeScope="" ma:versionID="6badada1da3d157f96131d0478b81765">
  <xsd:schema xmlns:xsd="http://www.w3.org/2001/XMLSchema" xmlns:xs="http://www.w3.org/2001/XMLSchema" xmlns:p="http://schemas.microsoft.com/office/2006/metadata/properties" xmlns:ns2="5d0ee1ac-0803-4a77-b07a-92d613f33fbe" xmlns:ns3="013407f8-56c1-4544-92db-1297f3f5d8cf" targetNamespace="http://schemas.microsoft.com/office/2006/metadata/properties" ma:root="true" ma:fieldsID="1c1fb56f43a1dac43c07632eddf711fc" ns2:_="" ns3:_="">
    <xsd:import namespace="5d0ee1ac-0803-4a77-b07a-92d613f33fbe"/>
    <xsd:import namespace="013407f8-56c1-4544-92db-1297f3f5d8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0ee1ac-0803-4a77-b07a-92d613f33f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3407f8-56c1-4544-92db-1297f3f5d8c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ce6e37a-bb71-4378-ac6a-4f730d67166e}" ma:internalName="TaxCatchAll" ma:showField="CatchAllData" ma:web="013407f8-56c1-4544-92db-1297f3f5d8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4D2D70-53E3-4008-95F5-DC3A82CEC363}">
  <ds:schemaRefs>
    <ds:schemaRef ds:uri="http://schemas.microsoft.com/office/2006/metadata/properties"/>
    <ds:schemaRef ds:uri="http://schemas.microsoft.com/office/infopath/2007/PartnerControls"/>
    <ds:schemaRef ds:uri="5d0ee1ac-0803-4a77-b07a-92d613f33fbe"/>
    <ds:schemaRef ds:uri="013407f8-56c1-4544-92db-1297f3f5d8cf"/>
  </ds:schemaRefs>
</ds:datastoreItem>
</file>

<file path=customXml/itemProps2.xml><?xml version="1.0" encoding="utf-8"?>
<ds:datastoreItem xmlns:ds="http://schemas.openxmlformats.org/officeDocument/2006/customXml" ds:itemID="{6746393B-56A5-46AA-B3CE-9C7AA4D6FC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60A05E-4958-4DF5-B87A-98D8C25965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0ee1ac-0803-4a77-b07a-92d613f33fbe"/>
    <ds:schemaRef ds:uri="013407f8-56c1-4544-92db-1297f3f5d8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0793d39-0939-496d-b129-198edd916feb}" enabled="0" method="" siteId="{e0793d39-0939-496d-b129-198edd916fe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README</vt:lpstr>
      <vt:lpstr>Datos_Iniciativa</vt:lpstr>
      <vt:lpstr>Solicitud_ClienteKafka</vt:lpstr>
      <vt:lpstr>Solicitud_Topic</vt:lpstr>
      <vt:lpstr>Solicitud_Schema</vt:lpstr>
      <vt:lpstr>Solicitud_Conector</vt:lpstr>
      <vt:lpstr>Solicitud_Permisos</vt:lpstr>
      <vt:lpstr>Solicitud_Replica</vt:lpstr>
      <vt:lpstr>Solicitud_StreamProcessing</vt:lpstr>
      <vt:lpstr>Soporte_Schema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Martin Carrillo, Marcos</cp:lastModifiedBy>
  <dcterms:created xsi:type="dcterms:W3CDTF">2026-04-23T21:52:27Z</dcterms:created>
  <dcterms:modified xsi:type="dcterms:W3CDTF">2026-09-14T11:20:03Z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0x0101004D84858DAF6E5C4380C4570326BBD233</vt:lpwstr>
  </property>
  <property fmtid="{D5CDD505-2E9C-101B-9397-08002B2CF9AE}" pid="3" name="MediaServiceImageTags">
    <vt:lpwstr/>
  </property>
</Properties>
</file>